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-15" windowWidth="16050" windowHeight="1176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K10" i="9" l="1"/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/>
  <c r="AK136" i="7" s="1"/>
  <c r="AK131" i="7"/>
  <c r="AK125" i="7"/>
  <c r="AK121" i="7"/>
  <c r="AK120" i="7" s="1"/>
  <c r="AK119" i="7" s="1"/>
  <c r="AK118" i="7" s="1"/>
  <c r="AK111" i="7"/>
  <c r="AK107" i="7"/>
  <c r="AK106" i="7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/>
  <c r="AK72" i="7" s="1"/>
  <c r="AK67" i="7"/>
  <c r="AK64" i="7"/>
  <c r="AK63" i="7"/>
  <c r="AK61" i="7"/>
  <c r="AK55" i="7"/>
  <c r="AK54" i="7" s="1"/>
  <c r="AK53" i="7" s="1"/>
  <c r="AK52" i="7" s="1"/>
  <c r="AK46" i="7"/>
  <c r="AK42" i="7"/>
  <c r="AK41" i="7"/>
  <c r="AK40" i="7" s="1"/>
  <c r="AK35" i="7"/>
  <c r="AK29" i="7"/>
  <c r="AK28" i="7"/>
  <c r="AK23" i="7"/>
  <c r="AK19" i="7"/>
  <c r="AK18" i="7" s="1"/>
  <c r="AK17" i="7" s="1"/>
  <c r="AK16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6" i="7"/>
  <c r="X131" i="7"/>
  <c r="X125" i="7"/>
  <c r="X121" i="7"/>
  <c r="X120" i="7" s="1"/>
  <c r="X119" i="7" s="1"/>
  <c r="X118" i="7" s="1"/>
  <c r="X111" i="7"/>
  <c r="X107" i="7"/>
  <c r="X106" i="7"/>
  <c r="X105" i="7" s="1"/>
  <c r="X98" i="7"/>
  <c r="X97" i="7" s="1"/>
  <c r="X96" i="7" s="1"/>
  <c r="X92" i="7"/>
  <c r="X91" i="7"/>
  <c r="X86" i="7"/>
  <c r="X85" i="7" s="1"/>
  <c r="X84" i="7" s="1"/>
  <c r="X78" i="7"/>
  <c r="X74" i="7"/>
  <c r="X73" i="7"/>
  <c r="X72" i="7" s="1"/>
  <c r="X67" i="7"/>
  <c r="X64" i="7"/>
  <c r="X63" i="7"/>
  <c r="X61" i="7"/>
  <c r="X55" i="7"/>
  <c r="X54" i="7"/>
  <c r="X53" i="7"/>
  <c r="X46" i="7"/>
  <c r="X42" i="7"/>
  <c r="X41" i="7" s="1"/>
  <c r="X40" i="7" s="1"/>
  <c r="X35" i="7"/>
  <c r="X29" i="7"/>
  <c r="X28" i="7" s="1"/>
  <c r="X23" i="7"/>
  <c r="X19" i="7"/>
  <c r="X18" i="7" s="1"/>
  <c r="X17" i="7" s="1"/>
  <c r="Y19" i="7"/>
  <c r="Y23" i="7"/>
  <c r="Y29" i="7"/>
  <c r="Y35" i="7"/>
  <c r="Y28" i="7" s="1"/>
  <c r="Y42" i="7"/>
  <c r="Y46" i="7"/>
  <c r="Y55" i="7"/>
  <c r="Y61" i="7"/>
  <c r="Y54" i="7" s="1"/>
  <c r="Y64" i="7"/>
  <c r="Y63" i="7" s="1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/>
  <c r="K72" i="7" s="1"/>
  <c r="K67" i="7"/>
  <c r="K64" i="7"/>
  <c r="K63" i="7"/>
  <c r="K61" i="7"/>
  <c r="K55" i="7"/>
  <c r="K54" i="7" s="1"/>
  <c r="K53" i="7" s="1"/>
  <c r="K46" i="7"/>
  <c r="K42" i="7"/>
  <c r="K41" i="7"/>
  <c r="K40" i="7" s="1"/>
  <c r="K35" i="7"/>
  <c r="K29" i="7"/>
  <c r="K28" i="7"/>
  <c r="K23" i="7"/>
  <c r="K19" i="7"/>
  <c r="K18" i="7" s="1"/>
  <c r="K17" i="7" s="1"/>
  <c r="K42" i="9"/>
  <c r="K41" i="9" s="1"/>
  <c r="K37" i="9"/>
  <c r="K36" i="9" s="1"/>
  <c r="K32" i="9"/>
  <c r="K31" i="9" s="1"/>
  <c r="K29" i="9"/>
  <c r="K26" i="9"/>
  <c r="K24" i="9"/>
  <c r="K21" i="9"/>
  <c r="K14" i="9"/>
  <c r="K13" i="9" s="1"/>
  <c r="Y120" i="7" l="1"/>
  <c r="Y119" i="7" s="1"/>
  <c r="Y118" i="7" s="1"/>
  <c r="AL13" i="9"/>
  <c r="AL9" i="9" s="1"/>
  <c r="AK12" i="7"/>
  <c r="Y136" i="7"/>
  <c r="Y84" i="7"/>
  <c r="Y41" i="7"/>
  <c r="Y40" i="7" s="1"/>
  <c r="Y18" i="7"/>
  <c r="Y17" i="7" s="1"/>
  <c r="Y16" i="7" s="1"/>
  <c r="X16" i="7"/>
  <c r="Y53" i="7"/>
  <c r="Y52" i="7" s="1"/>
  <c r="X52" i="7"/>
  <c r="K118" i="7"/>
  <c r="Y13" i="9"/>
  <c r="Y9" i="9" s="1"/>
  <c r="K16" i="7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13" i="9" s="1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/>
  <c r="AP136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3" i="7" s="1"/>
  <c r="AC72" i="7" s="1"/>
  <c r="AC74" i="7"/>
  <c r="AC67" i="7"/>
  <c r="AC64" i="7"/>
  <c r="AC63" i="7" s="1"/>
  <c r="AC61" i="7"/>
  <c r="AC54" i="7" s="1"/>
  <c r="AC55" i="7"/>
  <c r="AC46" i="7"/>
  <c r="AC42" i="7"/>
  <c r="AC41" i="7"/>
  <c r="AC40" i="7" s="1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4" i="7" s="1"/>
  <c r="P55" i="7"/>
  <c r="P46" i="7"/>
  <c r="P42" i="7"/>
  <c r="P41" i="7"/>
  <c r="P40" i="7" s="1"/>
  <c r="P35" i="7"/>
  <c r="P29" i="7"/>
  <c r="P28" i="7" s="1"/>
  <c r="P23" i="7"/>
  <c r="P19" i="7"/>
  <c r="P18" i="7" s="1"/>
  <c r="Y12" i="7" l="1"/>
  <c r="Y10" i="9" s="1"/>
  <c r="AP13" i="9"/>
  <c r="X12" i="7"/>
  <c r="K12" i="7"/>
  <c r="K13" i="7" s="1"/>
  <c r="AP84" i="7"/>
  <c r="P17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6" i="7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Y13" i="7" l="1"/>
  <c r="AP12" i="7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H29" i="7" s="1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40" i="7" l="1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0" i="9" l="1"/>
  <c r="AL13" i="7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I10" i="9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<sst xmlns="http://schemas.openxmlformats.org/spreadsheetml/2006/main" count="478" uniqueCount="200">
  <si>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</si>
  <si>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</si>
  <si>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</si>
  <si>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</si>
  <si>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</si>
  <si>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</si>
  <si>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</si>
  <si>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</si>
  <si>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</si>
  <si>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</si>
  <si>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</si>
  <si>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</si>
  <si>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</si>
  <si>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</si>
  <si>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</si>
  <si>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</si>
  <si>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</si>
  <si>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</si>
  <si>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</si>
  <si>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</si>
  <si>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</si>
  <si>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</si>
  <si>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</si>
  <si>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</si>
  <si>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</si>
  <si>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</si>
  <si>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</si>
  <si>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</si>
  <si>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</si>
  <si>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</si>
  <si>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</si>
  <si>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</si>
  <si>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</si>
  <si>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</si>
  <si>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</si>
  <si>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</si>
  <si>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</si>
  <si>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</si>
  <si>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</si>
  <si>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</si>
  <si>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</si>
  <si>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</si>
  <si>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</si>
  <si>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</si>
  <si>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</si>
  <si>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</si>
  <si>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</si>
  <si>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</si>
  <si>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</si>
  <si>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</si>
  <si>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</si>
  <si>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</si>
  <si>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</si>
  <si>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</si>
  <si>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</si>
  <si>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</si>
  <si>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</si>
  <si>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</si>
  <si>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</si>
  <si>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</si>
  <si>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</si>
  <si>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</si>
  <si>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</si>
  <si>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</si>
  <si>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</si>
  <si>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</si>
  <si>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</si>
  <si>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</si>
  <si>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</si>
  <si>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</si>
  <si>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</si>
  <si>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</si>
  <si>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</si>
  <si>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</si>
  <si>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</si>
  <si>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</si>
  <si>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</si>
  <si>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</si>
  <si>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</si>
  <si>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</si>
  <si>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</si>
  <si>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</si>
  <si>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</si>
  <si>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</si>
  <si>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</si>
  <si>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</si>
  <si>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</si>
  <si>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</si>
  <si>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</si>
  <si>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</si>
  <si>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</si>
  <si>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</si>
  <si>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</si>
  <si>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</si>
  <si>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</si>
  <si>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</si>
  <si>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</si>
  <si>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</si>
  <si>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</si>
  <si>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</si>
  <si>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</si>
  <si>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</si>
  <si>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</si>
  <si>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</si>
  <si>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</si>
  <si>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</si>
  <si>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</si>
  <si>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</si>
  <si>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</si>
  <si>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</si>
  <si>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</si>
  <si>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</si>
  <si>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</si>
  <si>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</si>
  <si>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</si>
  <si>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</si>
  <si>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</si>
  <si>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</si>
  <si>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</si>
  <si>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</si>
  <si>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</si>
  <si>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</si>
  <si>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</si>
  <si>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</si>
  <si>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</si>
  <si>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</si>
  <si>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</si>
  <si>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</si>
  <si>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</si>
  <si>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</si>
  <si>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</si>
  <si>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</si>
  <si>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</si>
  <si>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</si>
  <si>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</si>
  <si>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</si>
  <si>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</si>
  <si>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</si>
  <si>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</si>
  <si>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</si>
  <si>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</si>
  <si>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</si>
  <si>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</si>
  <si>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</si>
  <si>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</si>
  <si>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</si>
  <si>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</si>
  <si>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</si>
  <si>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</si>
  <si>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</si>
  <si>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</si>
  <si>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</si>
  <si>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</si>
  <si>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</si>
  <si>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</si>
  <si>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</si>
  <si>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</si>
  <si>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</si>
  <si>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</si>
  <si>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</si>
  <si>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</si>
  <si>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</si>
  <si>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</si>
  <si>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</si>
  <si>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</si>
  <si>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</si>
  <si>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</si>
  <si>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</si>
  <si>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</si>
  <si>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</si>
  <si>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</si>
  <si>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</si>
  <si>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</si>
  <si>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</si>
  <si>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</si>
  <si>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</si>
  <si>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</si>
  <si>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</si>
  <si>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</si>
  <si>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</si>
  <si>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</si>
  <si>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</si>
  <si>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</si>
  <si>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</si>
  <si>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</si>
  <si>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</si>
  <si>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</si>
  <si>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</si>
  <si>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</si>
  <si>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OSNOVNA ŠKOLA LJUBEŠĆICA</t>
  </si>
  <si>
    <t>400-02/16-01/1</t>
  </si>
  <si>
    <t>2186-125-07-16-1</t>
  </si>
  <si>
    <t xml:space="preserve">        Temeljem odredbi članka 29. Zakona o proračunu ("Narodne novine" broj 87/08., 136/12., 15/15., 87./16.) te članka 54. Statuta Osnovne škole Ljubešćica, Školski odbor OŠ Ljubešćica na sjednici održanoj dana 29.9.2016. godine, d o n o s i:</t>
  </si>
  <si>
    <t>OSNOVNE ŠKOLE LJUBEŠĆICA</t>
  </si>
  <si>
    <t>Ljubešćici</t>
  </si>
  <si>
    <t>29.9.2016.</t>
  </si>
  <si>
    <t>Iva Kelemen Ivančić, predsj.Šk.odbora</t>
  </si>
  <si>
    <t>Marija Štuljan, voditelj računovodstva</t>
  </si>
  <si>
    <t>Ivica Rojc, ravnatelj</t>
  </si>
  <si>
    <t>FINANCIJSKI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</si>
</sst>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2" customWidth="1"/>
  </cols>
  <sheetData>
    <row r="1" spans="1:2" ht="66.75" customHeight="1" x14ac:dyDescent="0.25">
      <c r="A1" s="106" t="s">
        <v>128</v>
      </c>
      <c r="B1" s="85"/>
    </row>
    <row r="2" spans="1:2" ht="18" x14ac:dyDescent="0.25">
      <c r="A2" s="106"/>
      <c r="B2" s="85"/>
    </row>
    <row r="3" spans="1:2" s="105" customFormat="1" x14ac:dyDescent="0.25">
      <c r="A3" s="90" t="s">
        <v>82</v>
      </c>
    </row>
    <row r="4" spans="1:2" ht="6" customHeight="1" x14ac:dyDescent="0.25">
      <c r="A4" s="87"/>
    </row>
    <row r="5" spans="1:2" ht="45" x14ac:dyDescent="0.25">
      <c r="A5" s="108" t="s">
        <v>83</v>
      </c>
    </row>
    <row r="6" spans="1:2" ht="30" x14ac:dyDescent="0.25">
      <c r="A6" s="107" t="s">
        <v>85</v>
      </c>
    </row>
    <row r="7" spans="1:2" ht="30.75" x14ac:dyDescent="0.25">
      <c r="A7" s="109" t="s">
        <v>84</v>
      </c>
    </row>
    <row r="8" spans="1:2" x14ac:dyDescent="0.25">
      <c r="A8" s="89"/>
    </row>
    <row r="9" spans="1:2" s="105" customFormat="1" ht="15.75" x14ac:dyDescent="0.25">
      <c r="A9" s="91" t="s">
        <v>79</v>
      </c>
    </row>
    <row r="10" spans="1:2" ht="6" customHeight="1" x14ac:dyDescent="0.25">
      <c r="A10" s="87"/>
    </row>
    <row r="11" spans="1:2" x14ac:dyDescent="0.25">
      <c r="A11" s="88" t="s">
        <v>170</v>
      </c>
    </row>
    <row r="12" spans="1:2" ht="30" x14ac:dyDescent="0.25">
      <c r="A12" s="88" t="s">
        <v>165</v>
      </c>
    </row>
    <row r="13" spans="1:2" ht="30" x14ac:dyDescent="0.25">
      <c r="A13" s="305" t="s">
        <v>166</v>
      </c>
    </row>
    <row r="14" spans="1:2" ht="30" x14ac:dyDescent="0.25">
      <c r="A14" s="89" t="s">
        <v>86</v>
      </c>
    </row>
    <row r="15" spans="1:2" ht="30" x14ac:dyDescent="0.25">
      <c r="A15" s="305" t="s">
        <v>167</v>
      </c>
    </row>
    <row r="16" spans="1:2" x14ac:dyDescent="0.25">
      <c r="A16" s="90"/>
    </row>
    <row r="17" spans="1:1" s="105" customFormat="1" ht="15.75" x14ac:dyDescent="0.25">
      <c r="A17" s="91" t="s">
        <v>80</v>
      </c>
    </row>
    <row r="18" spans="1:1" ht="6" customHeight="1" x14ac:dyDescent="0.25">
      <c r="A18" s="90"/>
    </row>
    <row r="19" spans="1:1" x14ac:dyDescent="0.25">
      <c r="A19" s="89" t="s">
        <v>87</v>
      </c>
    </row>
    <row r="20" spans="1:1" ht="45" x14ac:dyDescent="0.25">
      <c r="A20" s="89" t="s">
        <v>129</v>
      </c>
    </row>
    <row r="21" spans="1:1" ht="105" x14ac:dyDescent="0.25">
      <c r="A21" s="305" t="s">
        <v>168</v>
      </c>
    </row>
    <row r="22" spans="1:1" x14ac:dyDescent="0.25">
      <c r="A22" s="89"/>
    </row>
    <row r="23" spans="1:1" s="105" customFormat="1" ht="15.75" x14ac:dyDescent="0.25">
      <c r="A23" s="91" t="s">
        <v>81</v>
      </c>
    </row>
    <row r="24" spans="1:1" ht="6" customHeight="1" x14ac:dyDescent="0.25">
      <c r="A24" s="89"/>
    </row>
    <row r="25" spans="1:1" x14ac:dyDescent="0.25">
      <c r="A25" s="89" t="s">
        <v>88</v>
      </c>
    </row>
    <row r="26" spans="1:1" ht="45" x14ac:dyDescent="0.25">
      <c r="A26" s="89" t="s">
        <v>130</v>
      </c>
    </row>
    <row r="27" spans="1:1" ht="75" x14ac:dyDescent="0.25">
      <c r="A27" s="305" t="s">
        <v>169</v>
      </c>
    </row>
    <row r="28" spans="1:1" ht="15.75" x14ac:dyDescent="0.25">
      <c r="A28" s="91"/>
    </row>
    <row r="29" spans="1:1" ht="30" x14ac:dyDescent="0.25">
      <c r="A29" s="363" t="s">
        <v>181</v>
      </c>
    </row>
    <row r="30" spans="1:1" x14ac:dyDescent="0.25">
      <c r="A30" s="89"/>
    </row>
    <row r="31" spans="1:1" ht="15.75" x14ac:dyDescent="0.25">
      <c r="A31" s="91"/>
    </row>
    <row r="32" spans="1:1" x14ac:dyDescent="0.25">
      <c r="A32" s="89"/>
    </row>
    <row r="33" spans="1:1" x14ac:dyDescent="0.25">
      <c r="A33" s="89"/>
    </row>
    <row r="34" spans="1:1" ht="15.75" x14ac:dyDescent="0.25">
      <c r="A34" s="91"/>
    </row>
    <row r="35" spans="1:1" x14ac:dyDescent="0.25">
      <c r="A35" s="89"/>
    </row>
    <row r="36" spans="1:1" x14ac:dyDescent="0.25">
      <c r="A36" s="89"/>
    </row>
    <row r="37" spans="1:1" ht="15.75" x14ac:dyDescent="0.25">
      <c r="A37" s="91"/>
    </row>
    <row r="38" spans="1:1" x14ac:dyDescent="0.25">
      <c r="A38" s="89"/>
    </row>
    <row r="39" spans="1:1" x14ac:dyDescent="0.25">
      <c r="A39" s="89"/>
    </row>
    <row r="40" spans="1:1" x14ac:dyDescent="0.25">
      <c r="A40" s="89"/>
    </row>
    <row r="41" spans="1:1" ht="24.75" customHeight="1" x14ac:dyDescent="0.25">
      <c r="A41" s="91"/>
    </row>
    <row r="42" spans="1:1" x14ac:dyDescent="0.25">
      <c r="A42" s="89"/>
    </row>
    <row r="43" spans="1:1" x14ac:dyDescent="0.25">
      <c r="A43" s="89"/>
    </row>
    <row r="44" spans="1:1" x14ac:dyDescent="0.25">
      <c r="A44" s="89"/>
    </row>
    <row r="45" spans="1:1" ht="15.75" x14ac:dyDescent="0.25">
      <c r="A45" s="91"/>
    </row>
    <row r="46" spans="1:1" x14ac:dyDescent="0.25">
      <c r="A46" s="89"/>
    </row>
    <row r="47" spans="1:1" ht="88.5" customHeight="1" x14ac:dyDescent="0.25">
      <c r="A47" s="92"/>
    </row>
    <row r="48" spans="1:1" x14ac:dyDescent="0.25">
      <c r="A48" s="93"/>
    </row>
    <row r="49" spans="1:1" ht="15.75" x14ac:dyDescent="0.25">
      <c r="A49" s="94"/>
    </row>
    <row r="50" spans="1:1" x14ac:dyDescent="0.25">
      <c r="A50" s="95"/>
    </row>
    <row r="51" spans="1:1" ht="72" customHeight="1" x14ac:dyDescent="0.25">
      <c r="A51" s="88"/>
    </row>
    <row r="52" spans="1:1" ht="51" customHeight="1" x14ac:dyDescent="0.25">
      <c r="A52" s="88"/>
    </row>
    <row r="53" spans="1:1" ht="70.5" customHeight="1" x14ac:dyDescent="0.25">
      <c r="A53" s="88"/>
    </row>
    <row r="54" spans="1:1" ht="15.75" x14ac:dyDescent="0.25">
      <c r="A54" s="92"/>
    </row>
    <row r="55" spans="1:1" ht="72" customHeight="1" x14ac:dyDescent="0.25">
      <c r="A55" s="88"/>
    </row>
    <row r="56" spans="1:1" x14ac:dyDescent="0.25">
      <c r="A56" s="88"/>
    </row>
    <row r="57" spans="1:1" x14ac:dyDescent="0.25">
      <c r="A57" s="88"/>
    </row>
    <row r="58" spans="1:1" ht="30.75" customHeight="1" x14ac:dyDescent="0.25">
      <c r="A58" s="88"/>
    </row>
    <row r="59" spans="1:1" ht="44.25" customHeight="1" x14ac:dyDescent="0.25">
      <c r="A59" s="88"/>
    </row>
    <row r="60" spans="1:1" x14ac:dyDescent="0.25">
      <c r="A60" s="88"/>
    </row>
    <row r="61" spans="1:1" ht="21.75" customHeight="1" x14ac:dyDescent="0.25">
      <c r="A61" s="88"/>
    </row>
    <row r="62" spans="1:1" ht="66.75" customHeight="1" x14ac:dyDescent="0.25">
      <c r="A62" s="88"/>
    </row>
    <row r="63" spans="1:1" x14ac:dyDescent="0.25">
      <c r="A63" s="88"/>
    </row>
    <row r="64" spans="1:1" ht="20.25" customHeight="1" x14ac:dyDescent="0.25">
      <c r="A64" s="88"/>
    </row>
    <row r="65" spans="1:1" ht="37.5" customHeight="1" x14ac:dyDescent="0.25">
      <c r="A65" s="88"/>
    </row>
    <row r="66" spans="1:1" x14ac:dyDescent="0.25">
      <c r="A66" s="88"/>
    </row>
    <row r="67" spans="1:1" ht="19.5" customHeight="1" x14ac:dyDescent="0.25">
      <c r="A67" s="88"/>
    </row>
    <row r="68" spans="1:1" ht="35.25" customHeight="1" x14ac:dyDescent="0.25">
      <c r="A68" s="88"/>
    </row>
    <row r="69" spans="1:1" x14ac:dyDescent="0.25">
      <c r="A69" s="88"/>
    </row>
    <row r="70" spans="1:1" x14ac:dyDescent="0.25">
      <c r="A70" s="88"/>
    </row>
    <row r="71" spans="1:1" ht="97.5" customHeight="1" x14ac:dyDescent="0.25">
      <c r="A71" s="88"/>
    </row>
    <row r="72" spans="1:1" ht="60.75" customHeight="1" x14ac:dyDescent="0.25">
      <c r="A72" s="96"/>
    </row>
    <row r="73" spans="1:1" ht="15.75" x14ac:dyDescent="0.25">
      <c r="A73" s="86"/>
    </row>
    <row r="74" spans="1:1" x14ac:dyDescent="0.25">
      <c r="A74" s="97"/>
    </row>
    <row r="75" spans="1:1" x14ac:dyDescent="0.25">
      <c r="A75" s="97"/>
    </row>
    <row r="76" spans="1:1" x14ac:dyDescent="0.25">
      <c r="A76" s="97"/>
    </row>
    <row r="77" spans="1:1" x14ac:dyDescent="0.25">
      <c r="A77" s="97"/>
    </row>
    <row r="78" spans="1:1" x14ac:dyDescent="0.25">
      <c r="A78" s="97"/>
    </row>
    <row r="79" spans="1:1" x14ac:dyDescent="0.25">
      <c r="A79" s="97"/>
    </row>
    <row r="80" spans="1:1" x14ac:dyDescent="0.25">
      <c r="A80" s="98"/>
    </row>
    <row r="81" spans="1:1" ht="105" customHeight="1" x14ac:dyDescent="0.25">
      <c r="A81" s="99"/>
    </row>
    <row r="82" spans="1:1" ht="84" customHeight="1" x14ac:dyDescent="0.25">
      <c r="A82" s="97"/>
    </row>
    <row r="83" spans="1:1" ht="76.5" customHeight="1" x14ac:dyDescent="0.25">
      <c r="A83" s="97"/>
    </row>
    <row r="84" spans="1:1" x14ac:dyDescent="0.25">
      <c r="A84" s="100"/>
    </row>
    <row r="85" spans="1:1" x14ac:dyDescent="0.25">
      <c r="A85" s="101"/>
    </row>
    <row r="86" spans="1:1" ht="333" customHeight="1" x14ac:dyDescent="0.25"/>
    <row r="87" spans="1:1" x14ac:dyDescent="0.25">
      <c r="A87" s="103"/>
    </row>
    <row r="88" spans="1:1" x14ac:dyDescent="0.25">
      <c r="A88" s="97"/>
    </row>
    <row r="89" spans="1:1" x14ac:dyDescent="0.25">
      <c r="A89" s="104"/>
    </row>
    <row r="90" spans="1:1" x14ac:dyDescent="0.25">
      <c r="A90" s="104"/>
    </row>
    <row r="91" spans="1:1" x14ac:dyDescent="0.25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topLeftCell="A2" zoomScale="90" zoomScaleNormal="90" zoomScaleSheetLayoutView="80" workbookViewId="0">
      <selection activeCell="B7" sqref="B7:E7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 x14ac:dyDescent="0.25">
      <c r="A2" s="430"/>
      <c r="B2" s="430"/>
      <c r="C2" s="430"/>
      <c r="D2" s="430"/>
      <c r="E2" s="430"/>
      <c r="F2" s="430"/>
      <c r="G2" s="430"/>
      <c r="H2" s="430"/>
      <c r="I2" s="179"/>
    </row>
    <row r="3" spans="1:9" ht="27" customHeight="1" x14ac:dyDescent="0.25">
      <c r="A3" s="430"/>
      <c r="B3" s="430"/>
      <c r="C3" s="430"/>
      <c r="D3" s="430"/>
      <c r="E3" s="430"/>
      <c r="F3" s="430"/>
      <c r="G3" s="430"/>
      <c r="H3" s="430"/>
      <c r="I3" s="181"/>
    </row>
    <row r="4" spans="1:9" ht="4.5" customHeight="1" x14ac:dyDescent="0.25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 x14ac:dyDescent="0.25">
      <c r="A5" s="179"/>
      <c r="B5" s="434" t="s">
        <v>13</v>
      </c>
      <c r="C5" s="434"/>
      <c r="D5" s="434"/>
      <c r="E5" s="434"/>
      <c r="F5" s="183"/>
      <c r="G5" s="183"/>
      <c r="H5" s="179"/>
      <c r="I5" s="179"/>
    </row>
    <row r="6" spans="1:9" s="4" customFormat="1" ht="49.5" customHeight="1" x14ac:dyDescent="0.25">
      <c r="A6" s="184"/>
      <c r="B6" s="435" t="s">
        <v>189</v>
      </c>
      <c r="C6" s="435"/>
      <c r="D6" s="435"/>
      <c r="E6" s="435"/>
      <c r="F6" s="185"/>
      <c r="G6" s="185"/>
      <c r="H6" s="184"/>
      <c r="I6" s="184"/>
    </row>
    <row r="7" spans="1:9" s="5" customFormat="1" ht="21" customHeight="1" x14ac:dyDescent="0.25">
      <c r="A7" s="186"/>
      <c r="B7" s="436" t="s">
        <v>141</v>
      </c>
      <c r="C7" s="436"/>
      <c r="D7" s="436"/>
      <c r="E7" s="436"/>
      <c r="F7" s="186"/>
      <c r="G7" s="186"/>
      <c r="H7" s="186"/>
      <c r="I7" s="186"/>
    </row>
    <row r="8" spans="1:9" ht="18" customHeight="1" x14ac:dyDescent="0.25">
      <c r="A8" s="179"/>
      <c r="B8" s="180" t="s">
        <v>20</v>
      </c>
      <c r="C8" s="437" t="s">
        <v>190</v>
      </c>
      <c r="D8" s="437"/>
      <c r="E8" s="437"/>
      <c r="F8" s="187"/>
      <c r="G8" s="187"/>
      <c r="H8" s="179"/>
      <c r="I8" s="179"/>
    </row>
    <row r="9" spans="1:9" ht="18" customHeight="1" x14ac:dyDescent="0.25">
      <c r="A9" s="179"/>
      <c r="B9" s="180" t="s">
        <v>111</v>
      </c>
      <c r="C9" s="437" t="s">
        <v>191</v>
      </c>
      <c r="D9" s="437"/>
      <c r="E9" s="437"/>
      <c r="F9" s="187"/>
      <c r="G9" s="187"/>
      <c r="H9" s="179"/>
      <c r="I9" s="179"/>
    </row>
    <row r="10" spans="1:9" ht="18" hidden="1" customHeight="1" x14ac:dyDescent="0.25">
      <c r="A10" s="179"/>
      <c r="B10" s="439"/>
      <c r="C10" s="439"/>
      <c r="D10" s="179" t="s">
        <v>21</v>
      </c>
      <c r="E10" s="188"/>
      <c r="F10" s="187"/>
      <c r="G10" s="187"/>
      <c r="H10" s="179"/>
      <c r="I10" s="179"/>
    </row>
    <row r="11" spans="1:9" ht="56.25" customHeight="1" x14ac:dyDescent="0.25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 x14ac:dyDescent="0.25">
      <c r="A12" s="431" t="s">
        <v>192</v>
      </c>
      <c r="B12" s="431"/>
      <c r="C12" s="431"/>
      <c r="D12" s="431"/>
      <c r="E12" s="431"/>
      <c r="F12" s="431"/>
      <c r="G12" s="431"/>
      <c r="H12" s="431"/>
      <c r="I12" s="431"/>
    </row>
    <row r="13" spans="1:9" ht="47.25" customHeight="1" x14ac:dyDescent="0.25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 x14ac:dyDescent="0.25">
      <c r="A14" s="433" t="s">
        <v>199</v>
      </c>
      <c r="B14" s="433"/>
      <c r="C14" s="433"/>
      <c r="D14" s="433"/>
      <c r="E14" s="433"/>
      <c r="F14" s="433"/>
      <c r="G14" s="433"/>
      <c r="H14" s="433"/>
      <c r="I14" s="433"/>
    </row>
    <row r="15" spans="1:9" ht="22.5" customHeight="1" x14ac:dyDescent="0.25">
      <c r="A15" s="432" t="s">
        <v>193</v>
      </c>
      <c r="B15" s="432"/>
      <c r="C15" s="432"/>
      <c r="D15" s="432"/>
      <c r="E15" s="432"/>
      <c r="F15" s="432"/>
      <c r="G15" s="432"/>
      <c r="H15" s="432"/>
      <c r="I15" s="432"/>
    </row>
    <row r="16" spans="1:9" ht="22.5" customHeight="1" x14ac:dyDescent="0.25">
      <c r="A16" s="433" t="s">
        <v>131</v>
      </c>
      <c r="B16" s="433"/>
      <c r="C16" s="433"/>
      <c r="D16" s="433"/>
      <c r="E16" s="433"/>
      <c r="F16" s="433"/>
      <c r="G16" s="433"/>
      <c r="H16" s="433"/>
      <c r="I16" s="433"/>
    </row>
    <row r="17" spans="1:16384" ht="30" customHeight="1" x14ac:dyDescent="0.25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 x14ac:dyDescent="0.25">
      <c r="A18" s="441" t="s">
        <v>14</v>
      </c>
      <c r="B18" s="441"/>
      <c r="C18" s="441"/>
      <c r="D18" s="441"/>
      <c r="E18" s="441"/>
      <c r="F18" s="441"/>
      <c r="G18" s="441"/>
      <c r="H18" s="441"/>
      <c r="I18" s="441"/>
    </row>
    <row r="19" spans="1:16384" ht="30" customHeight="1" x14ac:dyDescent="0.25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 x14ac:dyDescent="0.3">
      <c r="A20" s="440" t="s">
        <v>15</v>
      </c>
      <c r="B20" s="440"/>
      <c r="C20" s="440"/>
      <c r="D20" s="440"/>
      <c r="E20" s="440"/>
      <c r="F20" s="440"/>
      <c r="G20" s="189" t="s">
        <v>133</v>
      </c>
      <c r="H20" s="189" t="s">
        <v>134</v>
      </c>
      <c r="I20" s="189" t="s">
        <v>135</v>
      </c>
    </row>
    <row r="21" spans="1:16384" s="41" customFormat="1" ht="10.5" customHeight="1" thickTop="1" thickBot="1" x14ac:dyDescent="0.3">
      <c r="A21" s="438">
        <v>1</v>
      </c>
      <c r="B21" s="438"/>
      <c r="C21" s="438"/>
      <c r="D21" s="438"/>
      <c r="E21" s="438"/>
      <c r="F21" s="438"/>
      <c r="G21" s="268">
        <v>2</v>
      </c>
      <c r="H21" s="268">
        <v>3</v>
      </c>
      <c r="I21" s="268">
        <v>4</v>
      </c>
    </row>
    <row r="22" spans="1:16384" s="2" customFormat="1" ht="18" customHeight="1" thickTop="1" x14ac:dyDescent="0.25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 x14ac:dyDescent="0.25">
      <c r="A23" s="193" t="s">
        <v>24</v>
      </c>
      <c r="B23" s="427" t="s">
        <v>22</v>
      </c>
      <c r="C23" s="427"/>
      <c r="D23" s="427"/>
      <c r="E23" s="427"/>
      <c r="F23" s="427"/>
      <c r="G23" s="194">
        <f>SUM(G24:G25)</f>
        <v>3813000</v>
      </c>
      <c r="H23" s="194">
        <f>SUM(H24:H25)</f>
        <v>3813000</v>
      </c>
      <c r="I23" s="194">
        <f>SUM(I24:I25)</f>
        <v>3813000</v>
      </c>
    </row>
    <row r="24" spans="1:16384" ht="18" customHeight="1" x14ac:dyDescent="0.25">
      <c r="A24" s="195"/>
      <c r="B24" s="428" t="s">
        <v>26</v>
      </c>
      <c r="C24" s="428"/>
      <c r="D24" s="428"/>
      <c r="E24" s="428"/>
      <c r="F24" s="428"/>
      <c r="G24" s="196">
        <f>SUMIFS('2. Plan prihoda i primitaka'!$H$13:$H$43,'2. Plan prihoda i primitaka'!$A$13:$A$43,6)</f>
        <v>3808000</v>
      </c>
      <c r="H24" s="196">
        <f>SUMIFS('2. Plan prihoda i primitaka'!$U$13:$U$43,'2. Plan prihoda i primitaka'!$A$13:$A$43,6)</f>
        <v>3808000</v>
      </c>
      <c r="I24" s="196">
        <f>SUMIFS('2. Plan prihoda i primitaka'!$AH$13:$AH$43,'2. Plan prihoda i primitaka'!$A$13:$A$43,6)</f>
        <v>3808000</v>
      </c>
    </row>
    <row r="25" spans="1:16384" ht="18" customHeight="1" x14ac:dyDescent="0.25">
      <c r="A25" s="195"/>
      <c r="B25" s="428" t="s">
        <v>27</v>
      </c>
      <c r="C25" s="428"/>
      <c r="D25" s="428"/>
      <c r="E25" s="428"/>
      <c r="F25" s="428"/>
      <c r="G25" s="196">
        <f>SUMIFS('2. Plan prihoda i primitaka'!$H$13:$H$43,'2. Plan prihoda i primitaka'!$A$13:$A$43,7)</f>
        <v>5000</v>
      </c>
      <c r="H25" s="196">
        <f>SUMIFS('2. Plan prihoda i primitaka'!$U$13:$U$43,'2. Plan prihoda i primitaka'!$A$13:$A$43,7)</f>
        <v>5000</v>
      </c>
      <c r="I25" s="196">
        <f>SUMIFS('2. Plan prihoda i primitaka'!$AH$13:$AH$43,'2. Plan prihoda i primitaka'!$A$13:$A$43,7)</f>
        <v>5000</v>
      </c>
    </row>
    <row r="26" spans="1:16384" s="6" customFormat="1" ht="18" customHeight="1" x14ac:dyDescent="0.25">
      <c r="A26" s="193" t="s">
        <v>25</v>
      </c>
      <c r="B26" s="427" t="s">
        <v>23</v>
      </c>
      <c r="C26" s="427"/>
      <c r="D26" s="427"/>
      <c r="E26" s="427"/>
      <c r="F26" s="427"/>
      <c r="G26" s="194">
        <f>SUM(G27:G28)</f>
        <v>3813000</v>
      </c>
      <c r="H26" s="194">
        <f>SUM(H27:H28)</f>
        <v>3813000</v>
      </c>
      <c r="I26" s="194">
        <f>SUM(I27:I28)</f>
        <v>3813000</v>
      </c>
    </row>
    <row r="27" spans="1:16384" ht="18" customHeight="1" x14ac:dyDescent="0.25">
      <c r="A27" s="195"/>
      <c r="B27" s="428" t="s">
        <v>28</v>
      </c>
      <c r="C27" s="428"/>
      <c r="D27" s="428"/>
      <c r="E27" s="428"/>
      <c r="F27" s="428"/>
      <c r="G27" s="196">
        <f>SUMIFS('3. Plan rashoda i izdataka'!$H$16:$H$157,'3. Plan rashoda i izdataka'!$A$16:$A$157,3)</f>
        <v>3733000</v>
      </c>
      <c r="H27" s="196">
        <f>SUMIFS('3. Plan rashoda i izdataka'!$U$16:$U$157,'3. Plan rashoda i izdataka'!$A$16:$A$157,3)</f>
        <v>3733000</v>
      </c>
      <c r="I27" s="196">
        <f>SUMIFS('3. Plan rashoda i izdataka'!$AH$16:$AH$157,'3. Plan rashoda i izdataka'!$A$16:$A$157,3)</f>
        <v>3733000</v>
      </c>
    </row>
    <row r="28" spans="1:16384" ht="18" customHeight="1" x14ac:dyDescent="0.25">
      <c r="A28" s="197"/>
      <c r="B28" s="429" t="s">
        <v>29</v>
      </c>
      <c r="C28" s="429"/>
      <c r="D28" s="429"/>
      <c r="E28" s="429"/>
      <c r="F28" s="429"/>
      <c r="G28" s="196">
        <f>SUMIFS('3. Plan rashoda i izdataka'!$H$16:$H$157,'3. Plan rashoda i izdataka'!$A$16:$A$157,4)</f>
        <v>80000</v>
      </c>
      <c r="H28" s="196">
        <f>SUMIFS('3. Plan rashoda i izdataka'!$U$16:$U$157,'3. Plan rashoda i izdataka'!$A$16:$A$157,4)</f>
        <v>80000</v>
      </c>
      <c r="I28" s="196">
        <f>SUMIFS('3. Plan rashoda i izdataka'!$AH$16:$AH$157,'3. Plan rashoda i izdataka'!$A$16:$A$157,4)</f>
        <v>80000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9"/>
      <c r="B29" s="426" t="s">
        <v>30</v>
      </c>
      <c r="C29" s="426"/>
      <c r="D29" s="426"/>
      <c r="E29" s="426"/>
      <c r="F29" s="426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 x14ac:dyDescent="0.25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 x14ac:dyDescent="0.25">
      <c r="A31" s="193" t="s">
        <v>12</v>
      </c>
      <c r="B31" s="427" t="s">
        <v>19</v>
      </c>
      <c r="C31" s="427"/>
      <c r="D31" s="427"/>
      <c r="E31" s="427"/>
      <c r="F31" s="427"/>
      <c r="G31" s="194"/>
      <c r="H31" s="203"/>
      <c r="I31" s="203"/>
    </row>
    <row r="32" spans="1:16384" s="9" customFormat="1" ht="18" customHeight="1" x14ac:dyDescent="0.25">
      <c r="A32" s="199"/>
      <c r="B32" s="426" t="s">
        <v>31</v>
      </c>
      <c r="C32" s="426"/>
      <c r="D32" s="426"/>
      <c r="E32" s="426"/>
      <c r="F32" s="426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 x14ac:dyDescent="0.25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 x14ac:dyDescent="0.25">
      <c r="A34" s="193" t="s">
        <v>32</v>
      </c>
      <c r="B34" s="427" t="s">
        <v>18</v>
      </c>
      <c r="C34" s="427"/>
      <c r="D34" s="427"/>
      <c r="E34" s="427"/>
      <c r="F34" s="427"/>
      <c r="G34" s="194"/>
      <c r="H34" s="203"/>
      <c r="I34" s="203"/>
    </row>
    <row r="35" spans="1:9" ht="18" customHeight="1" x14ac:dyDescent="0.25">
      <c r="A35" s="195"/>
      <c r="B35" s="428" t="s">
        <v>33</v>
      </c>
      <c r="C35" s="428"/>
      <c r="D35" s="428"/>
      <c r="E35" s="428"/>
      <c r="F35" s="428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 x14ac:dyDescent="0.25">
      <c r="A36" s="197"/>
      <c r="B36" s="429" t="s">
        <v>34</v>
      </c>
      <c r="C36" s="429"/>
      <c r="D36" s="429"/>
      <c r="E36" s="429"/>
      <c r="F36" s="429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 x14ac:dyDescent="0.25">
      <c r="A37" s="199"/>
      <c r="B37" s="426" t="s">
        <v>35</v>
      </c>
      <c r="C37" s="426"/>
      <c r="D37" s="426"/>
      <c r="E37" s="426"/>
      <c r="F37" s="426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 x14ac:dyDescent="0.25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 x14ac:dyDescent="0.25">
      <c r="A39" s="193" t="s">
        <v>36</v>
      </c>
      <c r="B39" s="427" t="s">
        <v>38</v>
      </c>
      <c r="C39" s="427"/>
      <c r="D39" s="427"/>
      <c r="E39" s="427"/>
      <c r="F39" s="427"/>
      <c r="G39" s="194"/>
      <c r="H39" s="203"/>
      <c r="I39" s="203"/>
    </row>
    <row r="40" spans="1:9" s="4" customFormat="1" ht="18" customHeight="1" x14ac:dyDescent="0.25">
      <c r="A40" s="207"/>
      <c r="B40" s="426" t="s">
        <v>37</v>
      </c>
      <c r="C40" s="426"/>
      <c r="D40" s="426"/>
      <c r="E40" s="426"/>
      <c r="F40" s="426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 x14ac:dyDescent="0.25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 x14ac:dyDescent="0.25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 x14ac:dyDescent="0.2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 x14ac:dyDescent="0.25">
      <c r="A44" s="127"/>
      <c r="B44" s="127"/>
      <c r="C44" s="127"/>
      <c r="D44" s="127"/>
      <c r="E44" s="127"/>
      <c r="F44" s="223" t="s">
        <v>136</v>
      </c>
      <c r="G44" s="447" t="s">
        <v>194</v>
      </c>
      <c r="H44" s="447"/>
      <c r="I44" s="224" t="s">
        <v>138</v>
      </c>
    </row>
    <row r="45" spans="1:9" s="110" customFormat="1" ht="7.5" customHeight="1" x14ac:dyDescent="0.25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 x14ac:dyDescent="0.25">
      <c r="A46" s="219"/>
      <c r="B46" s="446"/>
      <c r="C46" s="446"/>
      <c r="D46" s="446"/>
      <c r="E46" s="446"/>
      <c r="F46" s="223"/>
      <c r="G46" s="447" t="s">
        <v>195</v>
      </c>
      <c r="H46" s="447"/>
      <c r="I46" s="219" t="s">
        <v>137</v>
      </c>
    </row>
    <row r="47" spans="1:9" s="110" customFormat="1" ht="54.75" customHeight="1" x14ac:dyDescent="0.25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 x14ac:dyDescent="0.25">
      <c r="A48" s="442"/>
      <c r="B48" s="442"/>
      <c r="C48" s="442"/>
      <c r="D48" s="442"/>
      <c r="E48" s="442"/>
      <c r="F48" s="448" t="s">
        <v>139</v>
      </c>
      <c r="G48" s="444"/>
      <c r="H48" s="444"/>
      <c r="I48" s="227"/>
    </row>
    <row r="49" spans="1:9" s="110" customFormat="1" ht="15" x14ac:dyDescent="0.25">
      <c r="A49" s="219"/>
      <c r="B49" s="228"/>
      <c r="C49" s="228"/>
      <c r="D49" s="228"/>
      <c r="E49" s="228"/>
      <c r="F49" s="448"/>
      <c r="G49" s="444"/>
      <c r="H49" s="444"/>
      <c r="I49" s="229"/>
    </row>
    <row r="50" spans="1:9" s="110" customFormat="1" ht="15.75" x14ac:dyDescent="0.25">
      <c r="A50" s="230"/>
      <c r="B50" s="230"/>
      <c r="C50" s="230"/>
      <c r="D50" s="230"/>
      <c r="E50" s="230"/>
      <c r="F50" s="448"/>
      <c r="G50" s="445"/>
      <c r="H50" s="445"/>
      <c r="I50" s="230"/>
    </row>
    <row r="51" spans="1:9" s="110" customFormat="1" ht="15.75" x14ac:dyDescent="0.25">
      <c r="A51" s="219"/>
      <c r="B51" s="231"/>
      <c r="C51" s="231"/>
      <c r="D51" s="231"/>
      <c r="E51" s="231"/>
      <c r="F51" s="219"/>
      <c r="G51" s="443" t="s">
        <v>196</v>
      </c>
      <c r="H51" s="443"/>
      <c r="I51" s="231"/>
    </row>
    <row r="52" spans="1:9" s="110" customFormat="1" ht="15" x14ac:dyDescent="0.2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 x14ac:dyDescent="0.2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 x14ac:dyDescent="0.2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 x14ac:dyDescent="0.2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 x14ac:dyDescent="0.2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 x14ac:dyDescent="0.2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showGridLines="0" view="pageBreakPreview" zoomScale="80" zoomScaleNormal="90" zoomScaleSheetLayoutView="80" workbookViewId="0">
      <pane xSplit="7" ySplit="11" topLeftCell="V24" activePane="bottomRight" state="frozen"/>
      <selection activeCell="A31" sqref="A31"/>
      <selection pane="topRight" activeCell="A31" sqref="A31"/>
      <selection pane="bottomLeft" activeCell="A31" sqref="A31"/>
      <selection pane="bottomRight" activeCell="X30" sqref="X30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41" t="s">
        <v>64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10" customFormat="1" ht="14.25" x14ac:dyDescent="0.25">
      <c r="A4" s="35"/>
      <c r="B4" s="35"/>
      <c r="C4" s="35"/>
      <c r="D4" s="1"/>
      <c r="E4" s="1"/>
      <c r="F4" s="1"/>
      <c r="G4" s="1"/>
      <c r="H4" s="303"/>
      <c r="I4" s="455" t="s">
        <v>120</v>
      </c>
      <c r="J4" s="456" t="s">
        <v>120</v>
      </c>
      <c r="K4" s="456"/>
      <c r="L4" s="457"/>
      <c r="M4" s="455" t="s">
        <v>121</v>
      </c>
      <c r="N4" s="456"/>
      <c r="O4" s="456"/>
      <c r="P4" s="456"/>
      <c r="Q4" s="456"/>
      <c r="R4" s="456"/>
      <c r="S4" s="456"/>
      <c r="T4" s="457"/>
      <c r="U4" s="331"/>
      <c r="V4" s="455" t="s">
        <v>120</v>
      </c>
      <c r="W4" s="456"/>
      <c r="X4" s="456"/>
      <c r="Y4" s="457"/>
      <c r="Z4" s="455" t="s">
        <v>121</v>
      </c>
      <c r="AA4" s="456"/>
      <c r="AB4" s="456"/>
      <c r="AC4" s="456"/>
      <c r="AD4" s="456"/>
      <c r="AE4" s="456"/>
      <c r="AF4" s="456"/>
      <c r="AG4" s="457"/>
      <c r="AH4" s="331"/>
      <c r="AI4" s="455" t="s">
        <v>120</v>
      </c>
      <c r="AJ4" s="456"/>
      <c r="AK4" s="456"/>
      <c r="AL4" s="457"/>
      <c r="AM4" s="455" t="s">
        <v>121</v>
      </c>
      <c r="AN4" s="456"/>
      <c r="AO4" s="456"/>
      <c r="AP4" s="456"/>
      <c r="AQ4" s="456"/>
      <c r="AR4" s="456"/>
      <c r="AS4" s="456"/>
      <c r="AT4" s="457"/>
    </row>
    <row r="5" spans="1:48" s="2" customFormat="1" ht="57" customHeight="1" x14ac:dyDescent="0.25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132</v>
      </c>
      <c r="I5" s="379" t="s">
        <v>182</v>
      </c>
      <c r="J5" s="154" t="s">
        <v>105</v>
      </c>
      <c r="K5" s="406" t="s">
        <v>184</v>
      </c>
      <c r="L5" s="150" t="s">
        <v>187</v>
      </c>
      <c r="M5" s="380" t="s">
        <v>106</v>
      </c>
      <c r="N5" s="149" t="s">
        <v>89</v>
      </c>
      <c r="O5" s="149" t="s">
        <v>43</v>
      </c>
      <c r="P5" s="149" t="s">
        <v>186</v>
      </c>
      <c r="Q5" s="149" t="s">
        <v>183</v>
      </c>
      <c r="R5" s="149" t="s">
        <v>44</v>
      </c>
      <c r="S5" s="149" t="s">
        <v>45</v>
      </c>
      <c r="T5" s="150" t="s">
        <v>46</v>
      </c>
      <c r="U5" s="451" t="s">
        <v>162</v>
      </c>
      <c r="V5" s="379" t="s">
        <v>182</v>
      </c>
      <c r="W5" s="154" t="s">
        <v>105</v>
      </c>
      <c r="X5" s="406" t="s">
        <v>184</v>
      </c>
      <c r="Y5" s="150" t="s">
        <v>187</v>
      </c>
      <c r="Z5" s="380" t="s">
        <v>106</v>
      </c>
      <c r="AA5" s="149" t="s">
        <v>89</v>
      </c>
      <c r="AB5" s="149" t="s">
        <v>43</v>
      </c>
      <c r="AC5" s="149" t="s">
        <v>186</v>
      </c>
      <c r="AD5" s="149" t="s">
        <v>183</v>
      </c>
      <c r="AE5" s="149" t="s">
        <v>44</v>
      </c>
      <c r="AF5" s="149" t="s">
        <v>45</v>
      </c>
      <c r="AG5" s="150" t="s">
        <v>46</v>
      </c>
      <c r="AH5" s="453" t="s">
        <v>163</v>
      </c>
      <c r="AI5" s="379" t="s">
        <v>182</v>
      </c>
      <c r="AJ5" s="154" t="s">
        <v>105</v>
      </c>
      <c r="AK5" s="406" t="s">
        <v>184</v>
      </c>
      <c r="AL5" s="150" t="s">
        <v>187</v>
      </c>
      <c r="AM5" s="380" t="s">
        <v>106</v>
      </c>
      <c r="AN5" s="149" t="s">
        <v>89</v>
      </c>
      <c r="AO5" s="149" t="s">
        <v>43</v>
      </c>
      <c r="AP5" s="149" t="s">
        <v>186</v>
      </c>
      <c r="AQ5" s="149" t="s">
        <v>183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 x14ac:dyDescent="0.3">
      <c r="A6" s="468"/>
      <c r="B6" s="469"/>
      <c r="C6" s="469"/>
      <c r="D6" s="469"/>
      <c r="E6" s="469"/>
      <c r="F6" s="469"/>
      <c r="G6" s="475"/>
      <c r="H6" s="487"/>
      <c r="I6" s="151" t="s">
        <v>113</v>
      </c>
      <c r="J6" s="155" t="s">
        <v>112</v>
      </c>
      <c r="K6" s="407" t="s">
        <v>115</v>
      </c>
      <c r="L6" s="153" t="s">
        <v>116</v>
      </c>
      <c r="M6" s="381" t="s">
        <v>114</v>
      </c>
      <c r="N6" s="152" t="s">
        <v>122</v>
      </c>
      <c r="O6" s="152" t="s">
        <v>116</v>
      </c>
      <c r="P6" s="152" t="s">
        <v>115</v>
      </c>
      <c r="Q6" s="152" t="s">
        <v>114</v>
      </c>
      <c r="R6" s="152" t="s">
        <v>117</v>
      </c>
      <c r="S6" s="152" t="s">
        <v>119</v>
      </c>
      <c r="T6" s="153" t="s">
        <v>118</v>
      </c>
      <c r="U6" s="452"/>
      <c r="V6" s="151" t="s">
        <v>113</v>
      </c>
      <c r="W6" s="155" t="s">
        <v>112</v>
      </c>
      <c r="X6" s="407" t="s">
        <v>115</v>
      </c>
      <c r="Y6" s="153" t="s">
        <v>116</v>
      </c>
      <c r="Z6" s="381" t="s">
        <v>114</v>
      </c>
      <c r="AA6" s="152" t="s">
        <v>122</v>
      </c>
      <c r="AB6" s="152" t="s">
        <v>116</v>
      </c>
      <c r="AC6" s="152" t="s">
        <v>115</v>
      </c>
      <c r="AD6" s="152" t="s">
        <v>114</v>
      </c>
      <c r="AE6" s="152" t="s">
        <v>117</v>
      </c>
      <c r="AF6" s="152" t="s">
        <v>119</v>
      </c>
      <c r="AG6" s="153" t="s">
        <v>118</v>
      </c>
      <c r="AH6" s="454"/>
      <c r="AI6" s="151" t="s">
        <v>113</v>
      </c>
      <c r="AJ6" s="155" t="s">
        <v>112</v>
      </c>
      <c r="AK6" s="407" t="s">
        <v>115</v>
      </c>
      <c r="AL6" s="153" t="s">
        <v>116</v>
      </c>
      <c r="AM6" s="381" t="s">
        <v>114</v>
      </c>
      <c r="AN6" s="152" t="s">
        <v>122</v>
      </c>
      <c r="AO6" s="152" t="s">
        <v>116</v>
      </c>
      <c r="AP6" s="152" t="s">
        <v>115</v>
      </c>
      <c r="AQ6" s="152" t="s">
        <v>114</v>
      </c>
      <c r="AR6" s="152" t="s">
        <v>117</v>
      </c>
      <c r="AS6" s="152" t="s">
        <v>119</v>
      </c>
      <c r="AT6" s="153" t="s">
        <v>118</v>
      </c>
    </row>
    <row r="7" spans="1:48" s="41" customFormat="1" ht="10.5" customHeight="1" thickTop="1" thickBot="1" x14ac:dyDescent="0.3">
      <c r="A7" s="479">
        <v>1</v>
      </c>
      <c r="B7" s="480"/>
      <c r="C7" s="480"/>
      <c r="D7" s="480"/>
      <c r="E7" s="480"/>
      <c r="F7" s="480"/>
      <c r="G7" s="481"/>
      <c r="H7" s="418" t="s">
        <v>188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188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188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 x14ac:dyDescent="0.25">
      <c r="A8" s="458"/>
      <c r="B8" s="459"/>
      <c r="C8" s="459"/>
      <c r="D8" s="459"/>
      <c r="E8" s="459"/>
      <c r="F8" s="459"/>
      <c r="G8" s="460"/>
      <c r="H8" s="209"/>
      <c r="I8" s="463">
        <f>SUM(I9:L9)</f>
        <v>655945</v>
      </c>
      <c r="J8" s="461">
        <f>SUM(J9:M9)</f>
        <v>3562945</v>
      </c>
      <c r="K8" s="461"/>
      <c r="L8" s="462"/>
      <c r="M8" s="382">
        <f>M9</f>
        <v>2942000</v>
      </c>
      <c r="N8" s="461">
        <f>SUM(N9:T9)</f>
        <v>215055</v>
      </c>
      <c r="O8" s="461"/>
      <c r="P8" s="461"/>
      <c r="Q8" s="461"/>
      <c r="R8" s="461"/>
      <c r="S8" s="461"/>
      <c r="T8" s="462"/>
      <c r="U8" s="209"/>
      <c r="V8" s="463">
        <f>SUM(V9:X9)</f>
        <v>646000</v>
      </c>
      <c r="W8" s="461">
        <f>SUM(W9:Z9)</f>
        <v>3562945</v>
      </c>
      <c r="X8" s="461"/>
      <c r="Y8" s="462"/>
      <c r="Z8" s="382">
        <f>Z9</f>
        <v>2942000</v>
      </c>
      <c r="AA8" s="461">
        <f>SUM(AA9:AG9)</f>
        <v>215055</v>
      </c>
      <c r="AB8" s="461"/>
      <c r="AC8" s="461"/>
      <c r="AD8" s="461"/>
      <c r="AE8" s="461"/>
      <c r="AF8" s="461"/>
      <c r="AG8" s="462"/>
      <c r="AH8" s="214"/>
      <c r="AI8" s="463">
        <f>SUM(AI9:AK9)</f>
        <v>646000</v>
      </c>
      <c r="AJ8" s="461">
        <f>SUM(AJ9:AM9)</f>
        <v>3562945</v>
      </c>
      <c r="AK8" s="461"/>
      <c r="AL8" s="462"/>
      <c r="AM8" s="382">
        <f>AM9</f>
        <v>2942000</v>
      </c>
      <c r="AN8" s="461">
        <f>SUM(AN9:AT9)</f>
        <v>215055</v>
      </c>
      <c r="AO8" s="461"/>
      <c r="AP8" s="461"/>
      <c r="AQ8" s="461"/>
      <c r="AR8" s="461"/>
      <c r="AS8" s="461"/>
      <c r="AT8" s="462"/>
    </row>
    <row r="9" spans="1:48" s="4" customFormat="1" ht="30.75" customHeight="1" x14ac:dyDescent="0.25">
      <c r="A9" s="240"/>
      <c r="B9" s="482" t="str">
        <f>'1. Sažetak'!B6:E6</f>
        <v>OSNOVNA ŠKOLA LJUBEŠĆICA</v>
      </c>
      <c r="C9" s="482"/>
      <c r="D9" s="482"/>
      <c r="E9" s="482"/>
      <c r="F9" s="482"/>
      <c r="G9" s="483"/>
      <c r="H9" s="173">
        <f>SUM(I9:T9)</f>
        <v>3813000</v>
      </c>
      <c r="I9" s="174">
        <f>I13+I31+I36+I41</f>
        <v>35000</v>
      </c>
      <c r="J9" s="391">
        <f>J13+J31+J36+J41</f>
        <v>611000</v>
      </c>
      <c r="K9" s="408">
        <f t="shared" ref="K9" si="0">K13+K31+K36+K41</f>
        <v>0</v>
      </c>
      <c r="L9" s="175">
        <f t="shared" ref="L9:T9" si="1">L13+L31+L36+L41</f>
        <v>9945</v>
      </c>
      <c r="M9" s="392">
        <f t="shared" si="1"/>
        <v>2942000</v>
      </c>
      <c r="N9" s="176">
        <f t="shared" si="1"/>
        <v>40000</v>
      </c>
      <c r="O9" s="177">
        <f t="shared" si="1"/>
        <v>170055</v>
      </c>
      <c r="P9" s="177">
        <f t="shared" ref="P9" si="2">P13+P31+P36+P41</f>
        <v>0</v>
      </c>
      <c r="Q9" s="177">
        <f t="shared" si="1"/>
        <v>0</v>
      </c>
      <c r="R9" s="177">
        <f t="shared" si="1"/>
        <v>0</v>
      </c>
      <c r="S9" s="177">
        <f t="shared" si="1"/>
        <v>5000</v>
      </c>
      <c r="T9" s="175">
        <f t="shared" si="1"/>
        <v>0</v>
      </c>
      <c r="U9" s="178">
        <f>SUM(V9:AG9)</f>
        <v>3813000</v>
      </c>
      <c r="V9" s="174">
        <f t="shared" ref="V9:AG9" si="3">V13+V31+V36+V41</f>
        <v>35000</v>
      </c>
      <c r="W9" s="391">
        <f t="shared" ref="W9" si="4">W13+W31+W36+W41</f>
        <v>611000</v>
      </c>
      <c r="X9" s="408">
        <f t="shared" si="3"/>
        <v>0</v>
      </c>
      <c r="Y9" s="175">
        <f t="shared" si="3"/>
        <v>9945</v>
      </c>
      <c r="Z9" s="392">
        <f t="shared" si="3"/>
        <v>2942000</v>
      </c>
      <c r="AA9" s="176">
        <f t="shared" si="3"/>
        <v>40000</v>
      </c>
      <c r="AB9" s="177">
        <f t="shared" si="3"/>
        <v>170055</v>
      </c>
      <c r="AC9" s="177">
        <f t="shared" ref="AC9" si="5">AC13+AC31+AC36+AC41</f>
        <v>0</v>
      </c>
      <c r="AD9" s="177">
        <f t="shared" si="3"/>
        <v>0</v>
      </c>
      <c r="AE9" s="177">
        <f t="shared" si="3"/>
        <v>0</v>
      </c>
      <c r="AF9" s="177">
        <f t="shared" si="3"/>
        <v>5000</v>
      </c>
      <c r="AG9" s="175">
        <f t="shared" si="3"/>
        <v>0</v>
      </c>
      <c r="AH9" s="178">
        <f>SUM(AI9:AT9)</f>
        <v>3813000</v>
      </c>
      <c r="AI9" s="174">
        <f t="shared" ref="AI9:AT9" si="6">AI13+AI31+AI36+AI41</f>
        <v>35000</v>
      </c>
      <c r="AJ9" s="391">
        <f t="shared" ref="AJ9" si="7">AJ13+AJ31+AJ36+AJ41</f>
        <v>611000</v>
      </c>
      <c r="AK9" s="408">
        <f t="shared" si="6"/>
        <v>0</v>
      </c>
      <c r="AL9" s="175">
        <f t="shared" si="6"/>
        <v>9945</v>
      </c>
      <c r="AM9" s="392">
        <f t="shared" si="6"/>
        <v>2942000</v>
      </c>
      <c r="AN9" s="176">
        <f t="shared" si="6"/>
        <v>40000</v>
      </c>
      <c r="AO9" s="177">
        <f t="shared" si="6"/>
        <v>170055</v>
      </c>
      <c r="AP9" s="177">
        <f t="shared" ref="AP9" si="8">AP13+AP31+AP36+AP41</f>
        <v>0</v>
      </c>
      <c r="AQ9" s="177">
        <f t="shared" si="6"/>
        <v>0</v>
      </c>
      <c r="AR9" s="177">
        <f t="shared" si="6"/>
        <v>0</v>
      </c>
      <c r="AS9" s="177">
        <f t="shared" si="6"/>
        <v>5000</v>
      </c>
      <c r="AT9" s="175">
        <f t="shared" si="6"/>
        <v>0</v>
      </c>
    </row>
    <row r="10" spans="1:48" s="111" customFormat="1" ht="15" x14ac:dyDescent="0.25">
      <c r="A10" s="476" t="s">
        <v>92</v>
      </c>
      <c r="B10" s="477"/>
      <c r="C10" s="477"/>
      <c r="D10" s="477"/>
      <c r="E10" s="477"/>
      <c r="F10" s="477"/>
      <c r="G10" s="478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 x14ac:dyDescent="0.25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 x14ac:dyDescent="0.25">
      <c r="A12" s="484" t="s">
        <v>77</v>
      </c>
      <c r="B12" s="485"/>
      <c r="C12" s="485"/>
      <c r="D12" s="485"/>
      <c r="E12" s="485"/>
      <c r="F12" s="485"/>
      <c r="G12" s="485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 x14ac:dyDescent="0.25">
      <c r="A13" s="242">
        <v>6</v>
      </c>
      <c r="B13" s="81"/>
      <c r="C13" s="81"/>
      <c r="D13" s="470" t="s">
        <v>50</v>
      </c>
      <c r="E13" s="470"/>
      <c r="F13" s="470"/>
      <c r="G13" s="471"/>
      <c r="H13" s="113">
        <f>SUM(I13:T13)</f>
        <v>3808000</v>
      </c>
      <c r="I13" s="115">
        <f>I14+I21+I24+I26+I29</f>
        <v>35000</v>
      </c>
      <c r="J13" s="69">
        <f>J14+J21+J24+J26+J29</f>
        <v>611000</v>
      </c>
      <c r="K13" s="410">
        <f t="shared" ref="K13" si="9">K14+K21+K24+K26+K29</f>
        <v>0</v>
      </c>
      <c r="L13" s="234">
        <f t="shared" ref="L13:T13" si="10">L14+L21+L24+L26+L29</f>
        <v>9945</v>
      </c>
      <c r="M13" s="394">
        <f t="shared" si="10"/>
        <v>2942000</v>
      </c>
      <c r="N13" s="133">
        <f t="shared" si="10"/>
        <v>40000</v>
      </c>
      <c r="O13" s="116">
        <f t="shared" si="10"/>
        <v>170055</v>
      </c>
      <c r="P13" s="116">
        <f t="shared" ref="P13" si="11">P14+P21+P24+P26+P29</f>
        <v>0</v>
      </c>
      <c r="Q13" s="116">
        <f t="shared" si="10"/>
        <v>0</v>
      </c>
      <c r="R13" s="116">
        <f>R14+R21+R24+R26+R29</f>
        <v>0</v>
      </c>
      <c r="S13" s="116">
        <f t="shared" si="10"/>
        <v>0</v>
      </c>
      <c r="T13" s="117">
        <f t="shared" si="10"/>
        <v>0</v>
      </c>
      <c r="U13" s="51">
        <f>SUM(V13:AG13)</f>
        <v>3808000</v>
      </c>
      <c r="V13" s="115">
        <f t="shared" ref="V13:AG13" si="12">V14+V21+V24+V26+V29</f>
        <v>35000</v>
      </c>
      <c r="W13" s="69">
        <f t="shared" ref="W13" si="13">W14+W21+W24+W26+W29</f>
        <v>611000</v>
      </c>
      <c r="X13" s="410">
        <f t="shared" si="12"/>
        <v>0</v>
      </c>
      <c r="Y13" s="234">
        <f t="shared" si="12"/>
        <v>9945</v>
      </c>
      <c r="Z13" s="394">
        <f t="shared" si="12"/>
        <v>2942000</v>
      </c>
      <c r="AA13" s="133">
        <f t="shared" si="12"/>
        <v>40000</v>
      </c>
      <c r="AB13" s="116">
        <f t="shared" si="12"/>
        <v>170055</v>
      </c>
      <c r="AC13" s="116">
        <f t="shared" ref="AC13" si="14">AC14+AC21+AC24+AC26+AC29</f>
        <v>0</v>
      </c>
      <c r="AD13" s="116">
        <f t="shared" si="12"/>
        <v>0</v>
      </c>
      <c r="AE13" s="116">
        <f t="shared" si="12"/>
        <v>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3808000</v>
      </c>
      <c r="AI13" s="115">
        <f t="shared" ref="AI13:AT13" si="16">AI14+AI21+AI24+AI26+AI29</f>
        <v>35000</v>
      </c>
      <c r="AJ13" s="69">
        <f t="shared" ref="AJ13" si="17">AJ14+AJ21+AJ24+AJ26+AJ29</f>
        <v>611000</v>
      </c>
      <c r="AK13" s="410">
        <f t="shared" si="16"/>
        <v>0</v>
      </c>
      <c r="AL13" s="234">
        <f t="shared" si="16"/>
        <v>9945</v>
      </c>
      <c r="AM13" s="394">
        <f t="shared" si="16"/>
        <v>2942000</v>
      </c>
      <c r="AN13" s="133">
        <f t="shared" si="16"/>
        <v>40000</v>
      </c>
      <c r="AO13" s="116">
        <f t="shared" si="16"/>
        <v>170055</v>
      </c>
      <c r="AP13" s="116">
        <f t="shared" ref="AP13" si="18">AP14+AP21+AP24+AP26+AP29</f>
        <v>0</v>
      </c>
      <c r="AQ13" s="116">
        <f t="shared" si="16"/>
        <v>0</v>
      </c>
      <c r="AR13" s="116">
        <f t="shared" si="16"/>
        <v>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 x14ac:dyDescent="0.25">
      <c r="A14" s="464">
        <v>63</v>
      </c>
      <c r="B14" s="465"/>
      <c r="C14" s="67"/>
      <c r="D14" s="470" t="s">
        <v>51</v>
      </c>
      <c r="E14" s="470"/>
      <c r="F14" s="470"/>
      <c r="G14" s="471"/>
      <c r="H14" s="113">
        <f t="shared" ref="H14:H33" si="19">SUM(I14:T14)</f>
        <v>2942000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0</v>
      </c>
      <c r="L14" s="117">
        <f t="shared" si="20"/>
        <v>0</v>
      </c>
      <c r="M14" s="387">
        <f t="shared" si="20"/>
        <v>2942000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0</v>
      </c>
      <c r="Q14" s="116">
        <f t="shared" si="20"/>
        <v>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2942000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0</v>
      </c>
      <c r="Y14" s="117">
        <f t="shared" si="24"/>
        <v>0</v>
      </c>
      <c r="Z14" s="387">
        <f t="shared" si="24"/>
        <v>2942000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0</v>
      </c>
      <c r="AD14" s="116">
        <f t="shared" si="24"/>
        <v>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2942000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0</v>
      </c>
      <c r="AL14" s="117">
        <f t="shared" si="27"/>
        <v>0</v>
      </c>
      <c r="AM14" s="387">
        <f t="shared" si="27"/>
        <v>2942000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 x14ac:dyDescent="0.25">
      <c r="A15" s="472">
        <v>631</v>
      </c>
      <c r="B15" s="473"/>
      <c r="C15" s="473"/>
      <c r="D15" s="449" t="s">
        <v>52</v>
      </c>
      <c r="E15" s="449"/>
      <c r="F15" s="449"/>
      <c r="G15" s="450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 x14ac:dyDescent="0.25">
      <c r="A16" s="472">
        <v>632</v>
      </c>
      <c r="B16" s="473"/>
      <c r="C16" s="473"/>
      <c r="D16" s="449" t="s">
        <v>53</v>
      </c>
      <c r="E16" s="449"/>
      <c r="F16" s="449"/>
      <c r="G16" s="450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 x14ac:dyDescent="0.25">
      <c r="A17" s="472">
        <v>633</v>
      </c>
      <c r="B17" s="473"/>
      <c r="C17" s="473"/>
      <c r="D17" s="449" t="s">
        <v>54</v>
      </c>
      <c r="E17" s="449"/>
      <c r="F17" s="449"/>
      <c r="G17" s="450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 x14ac:dyDescent="0.25">
      <c r="A18" s="472">
        <v>634</v>
      </c>
      <c r="B18" s="473"/>
      <c r="C18" s="473"/>
      <c r="D18" s="449" t="s">
        <v>123</v>
      </c>
      <c r="E18" s="449"/>
      <c r="F18" s="449"/>
      <c r="G18" s="450"/>
      <c r="H18" s="114">
        <f t="shared" ref="H18" si="30">SUM(I18:T18)</f>
        <v>0</v>
      </c>
      <c r="I18" s="118"/>
      <c r="J18" s="132"/>
      <c r="K18" s="52"/>
      <c r="L18" s="120"/>
      <c r="M18" s="388"/>
      <c r="N18" s="156"/>
      <c r="O18" s="119"/>
      <c r="P18" s="119"/>
      <c r="Q18" s="119"/>
      <c r="R18" s="119"/>
      <c r="S18" s="119"/>
      <c r="T18" s="120"/>
      <c r="U18" s="320">
        <f t="shared" si="23"/>
        <v>0</v>
      </c>
      <c r="V18" s="118"/>
      <c r="W18" s="132"/>
      <c r="X18" s="52"/>
      <c r="Y18" s="120"/>
      <c r="Z18" s="388"/>
      <c r="AA18" s="156"/>
      <c r="AB18" s="119"/>
      <c r="AC18" s="119"/>
      <c r="AD18" s="119"/>
      <c r="AE18" s="119"/>
      <c r="AF18" s="119"/>
      <c r="AG18" s="120"/>
      <c r="AH18" s="320">
        <f t="shared" si="15"/>
        <v>0</v>
      </c>
      <c r="AI18" s="118"/>
      <c r="AJ18" s="132"/>
      <c r="AK18" s="52"/>
      <c r="AL18" s="120"/>
      <c r="AM18" s="388"/>
      <c r="AN18" s="156"/>
      <c r="AO18" s="119"/>
      <c r="AP18" s="119"/>
      <c r="AQ18" s="119"/>
      <c r="AR18" s="119"/>
      <c r="AS18" s="119"/>
      <c r="AT18" s="120"/>
      <c r="AU18" s="166"/>
      <c r="AV18" s="166"/>
    </row>
    <row r="19" spans="1:48" s="110" customFormat="1" ht="29.25" customHeight="1" x14ac:dyDescent="0.25">
      <c r="A19" s="472">
        <v>636</v>
      </c>
      <c r="B19" s="473"/>
      <c r="C19" s="473"/>
      <c r="D19" s="449" t="s">
        <v>65</v>
      </c>
      <c r="E19" s="449"/>
      <c r="F19" s="449"/>
      <c r="G19" s="450"/>
      <c r="H19" s="114">
        <f t="shared" si="19"/>
        <v>2942000</v>
      </c>
      <c r="I19" s="118"/>
      <c r="J19" s="132"/>
      <c r="K19" s="52"/>
      <c r="L19" s="120"/>
      <c r="M19" s="388">
        <v>2942000</v>
      </c>
      <c r="N19" s="156"/>
      <c r="O19" s="119"/>
      <c r="P19" s="119"/>
      <c r="Q19" s="119"/>
      <c r="R19" s="119"/>
      <c r="S19" s="119"/>
      <c r="T19" s="120"/>
      <c r="U19" s="320">
        <f t="shared" si="23"/>
        <v>2942000</v>
      </c>
      <c r="V19" s="118"/>
      <c r="W19" s="132"/>
      <c r="X19" s="52"/>
      <c r="Y19" s="120"/>
      <c r="Z19" s="388">
        <v>2942000</v>
      </c>
      <c r="AA19" s="156"/>
      <c r="AB19" s="119"/>
      <c r="AC19" s="119"/>
      <c r="AD19" s="119"/>
      <c r="AE19" s="119"/>
      <c r="AF19" s="119"/>
      <c r="AG19" s="120"/>
      <c r="AH19" s="320">
        <f t="shared" si="15"/>
        <v>2942000</v>
      </c>
      <c r="AI19" s="118"/>
      <c r="AJ19" s="132"/>
      <c r="AK19" s="52"/>
      <c r="AL19" s="120"/>
      <c r="AM19" s="388">
        <v>2942000</v>
      </c>
      <c r="AN19" s="156"/>
      <c r="AO19" s="119"/>
      <c r="AP19" s="119"/>
      <c r="AQ19" s="119"/>
      <c r="AR19" s="119"/>
      <c r="AS19" s="119"/>
      <c r="AT19" s="120"/>
      <c r="AU19" s="166"/>
      <c r="AV19" s="166"/>
    </row>
    <row r="20" spans="1:48" s="110" customFormat="1" ht="29.25" customHeight="1" x14ac:dyDescent="0.25">
      <c r="A20" s="472">
        <v>638</v>
      </c>
      <c r="B20" s="473"/>
      <c r="C20" s="473"/>
      <c r="D20" s="449" t="s">
        <v>66</v>
      </c>
      <c r="E20" s="449"/>
      <c r="F20" s="449"/>
      <c r="G20" s="450"/>
      <c r="H20" s="114">
        <f t="shared" si="19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0">
        <f t="shared" si="23"/>
        <v>0</v>
      </c>
      <c r="V20" s="118"/>
      <c r="W20" s="132"/>
      <c r="X20" s="52"/>
      <c r="Y20" s="120"/>
      <c r="Z20" s="388"/>
      <c r="AA20" s="156"/>
      <c r="AB20" s="119"/>
      <c r="AC20" s="119"/>
      <c r="AD20" s="119"/>
      <c r="AE20" s="119"/>
      <c r="AF20" s="119"/>
      <c r="AG20" s="120"/>
      <c r="AH20" s="320">
        <f t="shared" si="15"/>
        <v>0</v>
      </c>
      <c r="AI20" s="118"/>
      <c r="AJ20" s="132"/>
      <c r="AK20" s="52"/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 x14ac:dyDescent="0.25">
      <c r="A21" s="464">
        <v>64</v>
      </c>
      <c r="B21" s="465"/>
      <c r="C21" s="128"/>
      <c r="D21" s="470" t="s">
        <v>55</v>
      </c>
      <c r="E21" s="470"/>
      <c r="F21" s="470"/>
      <c r="G21" s="471"/>
      <c r="H21" s="113">
        <f t="shared" si="19"/>
        <v>3000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3000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3000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3000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3000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3000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 x14ac:dyDescent="0.25">
      <c r="A22" s="472">
        <v>641</v>
      </c>
      <c r="B22" s="473"/>
      <c r="C22" s="473"/>
      <c r="D22" s="449" t="s">
        <v>56</v>
      </c>
      <c r="E22" s="449"/>
      <c r="F22" s="449"/>
      <c r="G22" s="450"/>
      <c r="H22" s="114">
        <f t="shared" si="19"/>
        <v>3000</v>
      </c>
      <c r="I22" s="118"/>
      <c r="J22" s="132"/>
      <c r="K22" s="52"/>
      <c r="L22" s="120"/>
      <c r="M22" s="388"/>
      <c r="N22" s="156">
        <v>3000</v>
      </c>
      <c r="O22" s="119"/>
      <c r="P22" s="119"/>
      <c r="Q22" s="119"/>
      <c r="R22" s="119"/>
      <c r="S22" s="119"/>
      <c r="T22" s="120"/>
      <c r="U22" s="320">
        <f t="shared" si="23"/>
        <v>3000</v>
      </c>
      <c r="V22" s="118"/>
      <c r="W22" s="132"/>
      <c r="X22" s="52"/>
      <c r="Y22" s="120"/>
      <c r="Z22" s="388"/>
      <c r="AA22" s="156">
        <v>3000</v>
      </c>
      <c r="AB22" s="119"/>
      <c r="AC22" s="119"/>
      <c r="AD22" s="119"/>
      <c r="AE22" s="119"/>
      <c r="AF22" s="119"/>
      <c r="AG22" s="120"/>
      <c r="AH22" s="320">
        <f t="shared" si="15"/>
        <v>3000</v>
      </c>
      <c r="AI22" s="118"/>
      <c r="AJ22" s="132"/>
      <c r="AK22" s="52"/>
      <c r="AL22" s="120"/>
      <c r="AM22" s="388"/>
      <c r="AN22" s="156">
        <v>3000</v>
      </c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 x14ac:dyDescent="0.25">
      <c r="A23" s="472">
        <v>642</v>
      </c>
      <c r="B23" s="473"/>
      <c r="C23" s="473"/>
      <c r="D23" s="449" t="s">
        <v>67</v>
      </c>
      <c r="E23" s="449"/>
      <c r="F23" s="449"/>
      <c r="G23" s="450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 x14ac:dyDescent="0.25">
      <c r="A24" s="464">
        <v>65</v>
      </c>
      <c r="B24" s="465"/>
      <c r="C24" s="128"/>
      <c r="D24" s="470" t="s">
        <v>57</v>
      </c>
      <c r="E24" s="470"/>
      <c r="F24" s="470"/>
      <c r="G24" s="471"/>
      <c r="H24" s="113">
        <f t="shared" si="19"/>
        <v>180000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9945</v>
      </c>
      <c r="M24" s="387">
        <f t="shared" si="50"/>
        <v>0</v>
      </c>
      <c r="N24" s="133">
        <f t="shared" si="50"/>
        <v>0</v>
      </c>
      <c r="O24" s="116">
        <f t="shared" si="50"/>
        <v>170055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180000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9945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170055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180000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9945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170055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 x14ac:dyDescent="0.25">
      <c r="A25" s="472">
        <v>652</v>
      </c>
      <c r="B25" s="473"/>
      <c r="C25" s="473"/>
      <c r="D25" s="449" t="s">
        <v>58</v>
      </c>
      <c r="E25" s="449"/>
      <c r="F25" s="449"/>
      <c r="G25" s="450"/>
      <c r="H25" s="114">
        <f t="shared" si="19"/>
        <v>180000</v>
      </c>
      <c r="I25" s="118"/>
      <c r="J25" s="132"/>
      <c r="K25" s="52"/>
      <c r="L25" s="120">
        <v>9945</v>
      </c>
      <c r="M25" s="388"/>
      <c r="N25" s="156"/>
      <c r="O25" s="119">
        <v>170055</v>
      </c>
      <c r="P25" s="119"/>
      <c r="Q25" s="119"/>
      <c r="R25" s="119"/>
      <c r="S25" s="119"/>
      <c r="T25" s="120"/>
      <c r="U25" s="320">
        <f t="shared" si="23"/>
        <v>180000</v>
      </c>
      <c r="V25" s="118"/>
      <c r="W25" s="132"/>
      <c r="X25" s="52"/>
      <c r="Y25" s="120">
        <v>9945</v>
      </c>
      <c r="Z25" s="388"/>
      <c r="AA25" s="156"/>
      <c r="AB25" s="119">
        <v>170055</v>
      </c>
      <c r="AC25" s="119"/>
      <c r="AD25" s="119"/>
      <c r="AE25" s="119"/>
      <c r="AF25" s="119"/>
      <c r="AG25" s="120"/>
      <c r="AH25" s="320">
        <f t="shared" si="15"/>
        <v>180000</v>
      </c>
      <c r="AI25" s="118"/>
      <c r="AJ25" s="132"/>
      <c r="AK25" s="52"/>
      <c r="AL25" s="120">
        <v>9945</v>
      </c>
      <c r="AM25" s="388"/>
      <c r="AN25" s="156"/>
      <c r="AO25" s="119">
        <v>170055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 x14ac:dyDescent="0.25">
      <c r="A26" s="464">
        <v>66</v>
      </c>
      <c r="B26" s="465"/>
      <c r="C26" s="128"/>
      <c r="D26" s="470" t="s">
        <v>59</v>
      </c>
      <c r="E26" s="470"/>
      <c r="F26" s="470"/>
      <c r="G26" s="471"/>
      <c r="H26" s="113">
        <f t="shared" si="19"/>
        <v>37000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37000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0</v>
      </c>
      <c r="S26" s="116">
        <f t="shared" si="68"/>
        <v>0</v>
      </c>
      <c r="T26" s="117">
        <f t="shared" si="68"/>
        <v>0</v>
      </c>
      <c r="U26" s="51">
        <f t="shared" si="23"/>
        <v>37000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37000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37000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37000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 x14ac:dyDescent="0.25">
      <c r="A27" s="472">
        <v>661</v>
      </c>
      <c r="B27" s="473"/>
      <c r="C27" s="473"/>
      <c r="D27" s="449" t="s">
        <v>60</v>
      </c>
      <c r="E27" s="449"/>
      <c r="F27" s="449"/>
      <c r="G27" s="450"/>
      <c r="H27" s="114">
        <f t="shared" si="19"/>
        <v>37000</v>
      </c>
      <c r="I27" s="118"/>
      <c r="J27" s="132"/>
      <c r="K27" s="52"/>
      <c r="L27" s="120"/>
      <c r="M27" s="388"/>
      <c r="N27" s="156">
        <v>37000</v>
      </c>
      <c r="O27" s="119"/>
      <c r="P27" s="119"/>
      <c r="Q27" s="119"/>
      <c r="R27" s="119"/>
      <c r="S27" s="119"/>
      <c r="T27" s="120"/>
      <c r="U27" s="320">
        <f t="shared" si="23"/>
        <v>37000</v>
      </c>
      <c r="V27" s="118"/>
      <c r="W27" s="132"/>
      <c r="X27" s="52"/>
      <c r="Y27" s="120"/>
      <c r="Z27" s="388"/>
      <c r="AA27" s="156">
        <v>37000</v>
      </c>
      <c r="AB27" s="119"/>
      <c r="AC27" s="119"/>
      <c r="AD27" s="119"/>
      <c r="AE27" s="119"/>
      <c r="AF27" s="119"/>
      <c r="AG27" s="120"/>
      <c r="AH27" s="320">
        <f t="shared" ref="AH27:AH33" si="85">SUM(AI27:AT27)</f>
        <v>37000</v>
      </c>
      <c r="AI27" s="118"/>
      <c r="AJ27" s="132"/>
      <c r="AK27" s="52"/>
      <c r="AL27" s="120"/>
      <c r="AM27" s="388"/>
      <c r="AN27" s="156">
        <v>37000</v>
      </c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 x14ac:dyDescent="0.25">
      <c r="A28" s="472">
        <v>663</v>
      </c>
      <c r="B28" s="473"/>
      <c r="C28" s="473"/>
      <c r="D28" s="449" t="s">
        <v>61</v>
      </c>
      <c r="E28" s="449"/>
      <c r="F28" s="449"/>
      <c r="G28" s="450"/>
      <c r="H28" s="114">
        <f t="shared" si="19"/>
        <v>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/>
      <c r="S28" s="119"/>
      <c r="T28" s="120"/>
      <c r="U28" s="320">
        <f t="shared" si="23"/>
        <v>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/>
      <c r="AF28" s="119"/>
      <c r="AG28" s="120"/>
      <c r="AH28" s="320">
        <f t="shared" si="85"/>
        <v>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/>
      <c r="AS28" s="119"/>
      <c r="AT28" s="120"/>
      <c r="AU28" s="166"/>
      <c r="AV28" s="166"/>
    </row>
    <row r="29" spans="1:48" s="111" customFormat="1" ht="28.15" customHeight="1" x14ac:dyDescent="0.25">
      <c r="A29" s="464">
        <v>67</v>
      </c>
      <c r="B29" s="465"/>
      <c r="C29" s="128"/>
      <c r="D29" s="470" t="s">
        <v>62</v>
      </c>
      <c r="E29" s="470"/>
      <c r="F29" s="470"/>
      <c r="G29" s="471"/>
      <c r="H29" s="113">
        <f t="shared" si="19"/>
        <v>646000</v>
      </c>
      <c r="I29" s="115">
        <f t="shared" ref="I29:T29" si="86">SUM(I30:I30)</f>
        <v>35000</v>
      </c>
      <c r="J29" s="69">
        <f t="shared" si="86"/>
        <v>611000</v>
      </c>
      <c r="K29" s="410">
        <f t="shared" si="86"/>
        <v>0</v>
      </c>
      <c r="L29" s="117">
        <f t="shared" si="86"/>
        <v>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646000</v>
      </c>
      <c r="V29" s="115">
        <f t="shared" ref="V29:AG29" si="87">SUM(V30:V30)</f>
        <v>35000</v>
      </c>
      <c r="W29" s="69">
        <f t="shared" si="87"/>
        <v>611000</v>
      </c>
      <c r="X29" s="410">
        <f t="shared" si="87"/>
        <v>0</v>
      </c>
      <c r="Y29" s="117">
        <f t="shared" si="87"/>
        <v>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646000</v>
      </c>
      <c r="AI29" s="115">
        <f t="shared" ref="AI29:AT29" si="88">SUM(AI30:AI30)</f>
        <v>35000</v>
      </c>
      <c r="AJ29" s="69">
        <f t="shared" si="88"/>
        <v>611000</v>
      </c>
      <c r="AK29" s="410">
        <f t="shared" si="88"/>
        <v>0</v>
      </c>
      <c r="AL29" s="117">
        <f t="shared" si="88"/>
        <v>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 x14ac:dyDescent="0.25">
      <c r="A30" s="472">
        <v>671</v>
      </c>
      <c r="B30" s="473"/>
      <c r="C30" s="473"/>
      <c r="D30" s="449" t="s">
        <v>63</v>
      </c>
      <c r="E30" s="449"/>
      <c r="F30" s="449"/>
      <c r="G30" s="450"/>
      <c r="H30" s="114">
        <f t="shared" si="19"/>
        <v>646000</v>
      </c>
      <c r="I30" s="118">
        <v>35000</v>
      </c>
      <c r="J30" s="132">
        <v>611000</v>
      </c>
      <c r="K30" s="52"/>
      <c r="L30" s="120"/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646000</v>
      </c>
      <c r="V30" s="118">
        <v>35000</v>
      </c>
      <c r="W30" s="132">
        <v>611000</v>
      </c>
      <c r="X30" s="52"/>
      <c r="Y30" s="120"/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646000</v>
      </c>
      <c r="AI30" s="118">
        <v>35000</v>
      </c>
      <c r="AJ30" s="132">
        <v>611000</v>
      </c>
      <c r="AK30" s="52"/>
      <c r="AL30" s="120"/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 x14ac:dyDescent="0.25">
      <c r="A31" s="242">
        <v>7</v>
      </c>
      <c r="B31" s="81"/>
      <c r="C31" s="81"/>
      <c r="D31" s="470" t="s">
        <v>104</v>
      </c>
      <c r="E31" s="470"/>
      <c r="F31" s="470"/>
      <c r="G31" s="471"/>
      <c r="H31" s="113">
        <f t="shared" si="19"/>
        <v>5000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5000</v>
      </c>
      <c r="T31" s="117">
        <f t="shared" si="89"/>
        <v>0</v>
      </c>
      <c r="U31" s="51">
        <f>SUM(V31:AG31)</f>
        <v>5000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5000</v>
      </c>
      <c r="AG31" s="117">
        <f t="shared" si="90"/>
        <v>0</v>
      </c>
      <c r="AH31" s="51">
        <f t="shared" si="85"/>
        <v>5000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5000</v>
      </c>
      <c r="AT31" s="117">
        <f t="shared" si="91"/>
        <v>0</v>
      </c>
      <c r="AU31" s="166"/>
      <c r="AV31" s="166"/>
    </row>
    <row r="32" spans="1:48" s="127" customFormat="1" ht="24.75" customHeight="1" x14ac:dyDescent="0.25">
      <c r="A32" s="489">
        <v>72</v>
      </c>
      <c r="B32" s="490"/>
      <c r="C32" s="125"/>
      <c r="D32" s="493" t="s">
        <v>102</v>
      </c>
      <c r="E32" s="493"/>
      <c r="F32" s="493"/>
      <c r="G32" s="493"/>
      <c r="H32" s="313">
        <f t="shared" si="19"/>
        <v>5000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5000</v>
      </c>
      <c r="T32" s="318">
        <f t="shared" si="89"/>
        <v>0</v>
      </c>
      <c r="U32" s="51">
        <f>SUM(V32:AG32)</f>
        <v>5000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5000</v>
      </c>
      <c r="AG32" s="318">
        <f t="shared" si="90"/>
        <v>0</v>
      </c>
      <c r="AH32" s="51">
        <f t="shared" si="85"/>
        <v>5000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5000</v>
      </c>
      <c r="AT32" s="318">
        <f t="shared" si="91"/>
        <v>0</v>
      </c>
      <c r="AU32" s="319"/>
      <c r="AV32" s="319"/>
    </row>
    <row r="33" spans="1:48" s="110" customFormat="1" ht="18" customHeight="1" x14ac:dyDescent="0.25">
      <c r="A33" s="472">
        <v>721</v>
      </c>
      <c r="B33" s="488"/>
      <c r="C33" s="488"/>
      <c r="D33" s="449" t="s">
        <v>103</v>
      </c>
      <c r="E33" s="449"/>
      <c r="F33" s="449"/>
      <c r="G33" s="449"/>
      <c r="H33" s="114">
        <f t="shared" si="19"/>
        <v>5000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>
        <v>5000</v>
      </c>
      <c r="T33" s="120"/>
      <c r="U33" s="320">
        <f>SUM(V33:AG33)</f>
        <v>5000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>
        <v>5000</v>
      </c>
      <c r="AG33" s="120"/>
      <c r="AH33" s="320">
        <f t="shared" si="85"/>
        <v>5000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>
        <v>5000</v>
      </c>
      <c r="AT33" s="120"/>
      <c r="AU33" s="166"/>
      <c r="AV33" s="166"/>
    </row>
    <row r="34" spans="1:48" s="72" customFormat="1" ht="20.45" customHeight="1" x14ac:dyDescent="0.25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 x14ac:dyDescent="0.25">
      <c r="A35" s="484" t="s">
        <v>78</v>
      </c>
      <c r="B35" s="485"/>
      <c r="C35" s="485"/>
      <c r="D35" s="485"/>
      <c r="E35" s="485"/>
      <c r="F35" s="485"/>
      <c r="G35" s="485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 x14ac:dyDescent="0.25">
      <c r="A36" s="242">
        <v>8</v>
      </c>
      <c r="B36" s="81"/>
      <c r="C36" s="81"/>
      <c r="D36" s="491" t="s">
        <v>74</v>
      </c>
      <c r="E36" s="491"/>
      <c r="F36" s="491"/>
      <c r="G36" s="492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 x14ac:dyDescent="0.25">
      <c r="A37" s="464">
        <v>84</v>
      </c>
      <c r="B37" s="465"/>
      <c r="C37" s="67"/>
      <c r="D37" s="470" t="s">
        <v>70</v>
      </c>
      <c r="E37" s="470"/>
      <c r="F37" s="470"/>
      <c r="G37" s="471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 x14ac:dyDescent="0.25">
      <c r="A38" s="472">
        <v>844</v>
      </c>
      <c r="B38" s="473"/>
      <c r="C38" s="473"/>
      <c r="D38" s="449" t="s">
        <v>98</v>
      </c>
      <c r="E38" s="449"/>
      <c r="F38" s="449"/>
      <c r="G38" s="450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 x14ac:dyDescent="0.25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 x14ac:dyDescent="0.25">
      <c r="A40" s="484" t="s">
        <v>124</v>
      </c>
      <c r="B40" s="485"/>
      <c r="C40" s="485"/>
      <c r="D40" s="485"/>
      <c r="E40" s="485"/>
      <c r="F40" s="485"/>
      <c r="G40" s="485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 x14ac:dyDescent="0.25">
      <c r="A41" s="242">
        <v>9</v>
      </c>
      <c r="B41" s="81"/>
      <c r="C41" s="81"/>
      <c r="D41" s="470" t="s">
        <v>125</v>
      </c>
      <c r="E41" s="470"/>
      <c r="F41" s="470"/>
      <c r="G41" s="471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 x14ac:dyDescent="0.25">
      <c r="A42" s="464">
        <v>92</v>
      </c>
      <c r="B42" s="465"/>
      <c r="C42" s="67"/>
      <c r="D42" s="470" t="s">
        <v>126</v>
      </c>
      <c r="E42" s="470"/>
      <c r="F42" s="470"/>
      <c r="G42" s="471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 x14ac:dyDescent="0.25">
      <c r="A43" s="472">
        <v>922</v>
      </c>
      <c r="B43" s="473"/>
      <c r="C43" s="473"/>
      <c r="D43" s="449" t="s">
        <v>127</v>
      </c>
      <c r="E43" s="449"/>
      <c r="F43" s="449"/>
      <c r="G43" s="449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80" zoomScaleNormal="90" zoomScaleSheetLayoutView="80" workbookViewId="0">
      <pane xSplit="7" ySplit="14" topLeftCell="Z121" activePane="bottomRight" state="frozen"/>
      <selection activeCell="A31" sqref="A31"/>
      <selection pane="topRight" activeCell="A31" sqref="A31"/>
      <selection pane="bottomLeft" activeCell="A31" sqref="A31"/>
      <selection pane="bottomRight" activeCell="AK128" sqref="AK128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41" t="s">
        <v>39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41" t="s">
        <v>41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 x14ac:dyDescent="0.25">
      <c r="A7" s="301"/>
      <c r="B7" s="301"/>
      <c r="C7" s="301"/>
      <c r="D7" s="302"/>
      <c r="E7" s="302"/>
      <c r="F7" s="302"/>
      <c r="G7" s="302"/>
      <c r="H7" s="303"/>
      <c r="I7" s="455" t="s">
        <v>120</v>
      </c>
      <c r="J7" s="456" t="s">
        <v>120</v>
      </c>
      <c r="K7" s="456"/>
      <c r="L7" s="457"/>
      <c r="M7" s="455" t="s">
        <v>121</v>
      </c>
      <c r="N7" s="456"/>
      <c r="O7" s="456"/>
      <c r="P7" s="456"/>
      <c r="Q7" s="456"/>
      <c r="R7" s="456"/>
      <c r="S7" s="456"/>
      <c r="T7" s="457"/>
      <c r="U7" s="331"/>
      <c r="V7" s="455" t="s">
        <v>120</v>
      </c>
      <c r="W7" s="456" t="s">
        <v>120</v>
      </c>
      <c r="X7" s="456"/>
      <c r="Y7" s="457"/>
      <c r="Z7" s="455" t="s">
        <v>121</v>
      </c>
      <c r="AA7" s="456"/>
      <c r="AB7" s="456"/>
      <c r="AC7" s="456"/>
      <c r="AD7" s="456"/>
      <c r="AE7" s="456"/>
      <c r="AF7" s="456"/>
      <c r="AG7" s="457"/>
      <c r="AH7" s="331"/>
      <c r="AI7" s="455" t="s">
        <v>120</v>
      </c>
      <c r="AJ7" s="456" t="s">
        <v>120</v>
      </c>
      <c r="AK7" s="456"/>
      <c r="AL7" s="457"/>
      <c r="AM7" s="455" t="s">
        <v>121</v>
      </c>
      <c r="AN7" s="456"/>
      <c r="AO7" s="456"/>
      <c r="AP7" s="456"/>
      <c r="AQ7" s="456"/>
      <c r="AR7" s="456"/>
      <c r="AS7" s="456"/>
      <c r="AT7" s="457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56.25" x14ac:dyDescent="0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132</v>
      </c>
      <c r="I8" s="379" t="s">
        <v>182</v>
      </c>
      <c r="J8" s="154" t="s">
        <v>105</v>
      </c>
      <c r="K8" s="406" t="s">
        <v>184</v>
      </c>
      <c r="L8" s="150" t="s">
        <v>187</v>
      </c>
      <c r="M8" s="380" t="s">
        <v>106</v>
      </c>
      <c r="N8" s="149" t="s">
        <v>89</v>
      </c>
      <c r="O8" s="149" t="s">
        <v>43</v>
      </c>
      <c r="P8" s="149" t="s">
        <v>186</v>
      </c>
      <c r="Q8" s="149" t="s">
        <v>183</v>
      </c>
      <c r="R8" s="149" t="s">
        <v>44</v>
      </c>
      <c r="S8" s="149" t="s">
        <v>45</v>
      </c>
      <c r="T8" s="150" t="s">
        <v>46</v>
      </c>
      <c r="U8" s="451" t="s">
        <v>162</v>
      </c>
      <c r="V8" s="379" t="s">
        <v>182</v>
      </c>
      <c r="W8" s="154" t="s">
        <v>105</v>
      </c>
      <c r="X8" s="149" t="s">
        <v>184</v>
      </c>
      <c r="Y8" s="377" t="s">
        <v>187</v>
      </c>
      <c r="Z8" s="380" t="s">
        <v>106</v>
      </c>
      <c r="AA8" s="149" t="s">
        <v>89</v>
      </c>
      <c r="AB8" s="149" t="s">
        <v>43</v>
      </c>
      <c r="AC8" s="149" t="s">
        <v>186</v>
      </c>
      <c r="AD8" s="149" t="s">
        <v>183</v>
      </c>
      <c r="AE8" s="149" t="s">
        <v>44</v>
      </c>
      <c r="AF8" s="149" t="s">
        <v>45</v>
      </c>
      <c r="AG8" s="150" t="s">
        <v>46</v>
      </c>
      <c r="AH8" s="453" t="s">
        <v>163</v>
      </c>
      <c r="AI8" s="379" t="s">
        <v>182</v>
      </c>
      <c r="AJ8" s="154" t="s">
        <v>105</v>
      </c>
      <c r="AK8" s="377" t="s">
        <v>184</v>
      </c>
      <c r="AL8" s="377" t="s">
        <v>187</v>
      </c>
      <c r="AM8" s="380" t="s">
        <v>106</v>
      </c>
      <c r="AN8" s="149" t="s">
        <v>89</v>
      </c>
      <c r="AO8" s="149" t="s">
        <v>43</v>
      </c>
      <c r="AP8" s="149" t="s">
        <v>186</v>
      </c>
      <c r="AQ8" s="149" t="s">
        <v>183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 x14ac:dyDescent="0.3">
      <c r="A9" s="534"/>
      <c r="B9" s="469"/>
      <c r="C9" s="469"/>
      <c r="D9" s="469"/>
      <c r="E9" s="469"/>
      <c r="F9" s="469"/>
      <c r="G9" s="475"/>
      <c r="H9" s="487"/>
      <c r="I9" s="151" t="s">
        <v>113</v>
      </c>
      <c r="J9" s="155" t="s">
        <v>112</v>
      </c>
      <c r="K9" s="407" t="s">
        <v>115</v>
      </c>
      <c r="L9" s="153" t="s">
        <v>116</v>
      </c>
      <c r="M9" s="381" t="s">
        <v>114</v>
      </c>
      <c r="N9" s="152" t="s">
        <v>122</v>
      </c>
      <c r="O9" s="152" t="s">
        <v>116</v>
      </c>
      <c r="P9" s="152" t="s">
        <v>115</v>
      </c>
      <c r="Q9" s="152" t="s">
        <v>114</v>
      </c>
      <c r="R9" s="152" t="s">
        <v>117</v>
      </c>
      <c r="S9" s="152" t="s">
        <v>119</v>
      </c>
      <c r="T9" s="153" t="s">
        <v>118</v>
      </c>
      <c r="U9" s="452"/>
      <c r="V9" s="151" t="s">
        <v>113</v>
      </c>
      <c r="W9" s="155" t="s">
        <v>112</v>
      </c>
      <c r="X9" s="152" t="s">
        <v>115</v>
      </c>
      <c r="Y9" s="417" t="s">
        <v>116</v>
      </c>
      <c r="Z9" s="381" t="s">
        <v>114</v>
      </c>
      <c r="AA9" s="152" t="s">
        <v>122</v>
      </c>
      <c r="AB9" s="152" t="s">
        <v>116</v>
      </c>
      <c r="AC9" s="152" t="s">
        <v>115</v>
      </c>
      <c r="AD9" s="152" t="s">
        <v>114</v>
      </c>
      <c r="AE9" s="152" t="s">
        <v>117</v>
      </c>
      <c r="AF9" s="152" t="s">
        <v>119</v>
      </c>
      <c r="AG9" s="153" t="s">
        <v>118</v>
      </c>
      <c r="AH9" s="454"/>
      <c r="AI9" s="151" t="s">
        <v>113</v>
      </c>
      <c r="AJ9" s="155" t="s">
        <v>112</v>
      </c>
      <c r="AK9" s="153" t="s">
        <v>115</v>
      </c>
      <c r="AL9" s="153" t="s">
        <v>116</v>
      </c>
      <c r="AM9" s="381" t="s">
        <v>114</v>
      </c>
      <c r="AN9" s="152" t="s">
        <v>122</v>
      </c>
      <c r="AO9" s="152" t="s">
        <v>116</v>
      </c>
      <c r="AP9" s="152" t="s">
        <v>115</v>
      </c>
      <c r="AQ9" s="152" t="s">
        <v>114</v>
      </c>
      <c r="AR9" s="152" t="s">
        <v>117</v>
      </c>
      <c r="AS9" s="152" t="s">
        <v>119</v>
      </c>
      <c r="AT9" s="153" t="s">
        <v>118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 x14ac:dyDescent="0.3">
      <c r="A10" s="537">
        <v>1</v>
      </c>
      <c r="B10" s="480"/>
      <c r="C10" s="480"/>
      <c r="D10" s="480"/>
      <c r="E10" s="480"/>
      <c r="F10" s="480"/>
      <c r="G10" s="480"/>
      <c r="H10" s="418" t="s">
        <v>188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188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188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 x14ac:dyDescent="0.25">
      <c r="A11" s="518"/>
      <c r="B11" s="459"/>
      <c r="C11" s="459"/>
      <c r="D11" s="459"/>
      <c r="E11" s="459"/>
      <c r="F11" s="459"/>
      <c r="G11" s="460"/>
      <c r="H11" s="209"/>
      <c r="I11" s="463">
        <f>SUM(I12:L12)</f>
        <v>655945</v>
      </c>
      <c r="J11" s="461">
        <f>SUM(J12:M12)</f>
        <v>3562945</v>
      </c>
      <c r="K11" s="461"/>
      <c r="L11" s="462"/>
      <c r="M11" s="382">
        <f>M12</f>
        <v>2942000</v>
      </c>
      <c r="N11" s="461">
        <f>SUM(N12:T12)</f>
        <v>215055</v>
      </c>
      <c r="O11" s="461"/>
      <c r="P11" s="461"/>
      <c r="Q11" s="461"/>
      <c r="R11" s="461"/>
      <c r="S11" s="461"/>
      <c r="T11" s="462"/>
      <c r="U11" s="333"/>
      <c r="V11" s="463">
        <f>SUM(V12:Y12)</f>
        <v>655945</v>
      </c>
      <c r="W11" s="461">
        <f>SUM(W12:Z12)</f>
        <v>3562945</v>
      </c>
      <c r="X11" s="461"/>
      <c r="Y11" s="462"/>
      <c r="Z11" s="382">
        <f>Z12</f>
        <v>2942000</v>
      </c>
      <c r="AA11" s="461">
        <f>SUM(AA12:AG12)</f>
        <v>215055</v>
      </c>
      <c r="AB11" s="461"/>
      <c r="AC11" s="461"/>
      <c r="AD11" s="461"/>
      <c r="AE11" s="461"/>
      <c r="AF11" s="461"/>
      <c r="AG11" s="462"/>
      <c r="AH11" s="339"/>
      <c r="AI11" s="463">
        <f>SUM(AI12:AL12)</f>
        <v>655945</v>
      </c>
      <c r="AJ11" s="461">
        <f>SUM(AJ12:AM12)</f>
        <v>3562945</v>
      </c>
      <c r="AK11" s="461"/>
      <c r="AL11" s="462"/>
      <c r="AM11" s="382">
        <f>AM12</f>
        <v>2942000</v>
      </c>
      <c r="AN11" s="461">
        <f>SUM(AN12:AT12)</f>
        <v>215055</v>
      </c>
      <c r="AO11" s="461"/>
      <c r="AP11" s="461"/>
      <c r="AQ11" s="461"/>
      <c r="AR11" s="461"/>
      <c r="AS11" s="461"/>
      <c r="AT11" s="462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 x14ac:dyDescent="0.25">
      <c r="A12" s="291"/>
      <c r="B12" s="538" t="str">
        <f>'1. Sažetak'!B6:E6</f>
        <v>OSNOVNA ŠKOLA LJUBEŠĆICA</v>
      </c>
      <c r="C12" s="538"/>
      <c r="D12" s="538"/>
      <c r="E12" s="538"/>
      <c r="F12" s="538"/>
      <c r="G12" s="538"/>
      <c r="H12" s="168">
        <f>SUM(I12:T12)</f>
        <v>3813000</v>
      </c>
      <c r="I12" s="169">
        <f t="shared" ref="I12:T12" si="0">I118+I52+I16+I152</f>
        <v>35000</v>
      </c>
      <c r="J12" s="368">
        <f t="shared" si="0"/>
        <v>611000</v>
      </c>
      <c r="K12" s="413">
        <f t="shared" ref="K12" si="1">K118+K52+K16+K152</f>
        <v>0</v>
      </c>
      <c r="L12" s="170">
        <f>L118+L52+L16+L152</f>
        <v>9945</v>
      </c>
      <c r="M12" s="383">
        <f t="shared" si="0"/>
        <v>2942000</v>
      </c>
      <c r="N12" s="171">
        <f t="shared" si="0"/>
        <v>40000</v>
      </c>
      <c r="O12" s="172">
        <f t="shared" si="0"/>
        <v>170055</v>
      </c>
      <c r="P12" s="172">
        <f t="shared" ref="P12" si="2">P118+P52+P16+P152</f>
        <v>0</v>
      </c>
      <c r="Q12" s="172">
        <f t="shared" si="0"/>
        <v>0</v>
      </c>
      <c r="R12" s="172">
        <f t="shared" si="0"/>
        <v>0</v>
      </c>
      <c r="S12" s="172">
        <f t="shared" si="0"/>
        <v>5000</v>
      </c>
      <c r="T12" s="170">
        <f t="shared" si="0"/>
        <v>0</v>
      </c>
      <c r="U12" s="334">
        <f>SUM(V12:AG12)</f>
        <v>3813000</v>
      </c>
      <c r="V12" s="169">
        <f t="shared" ref="V12:AG12" si="3">V118+V52+V16+V152</f>
        <v>35000</v>
      </c>
      <c r="W12" s="368">
        <f t="shared" si="3"/>
        <v>611000</v>
      </c>
      <c r="X12" s="368">
        <f t="shared" ref="X12:Y12" si="4">X118+X52+X16+X152</f>
        <v>0</v>
      </c>
      <c r="Y12" s="368">
        <f t="shared" si="4"/>
        <v>9945</v>
      </c>
      <c r="Z12" s="383">
        <f t="shared" si="3"/>
        <v>2942000</v>
      </c>
      <c r="AA12" s="171">
        <f t="shared" si="3"/>
        <v>40000</v>
      </c>
      <c r="AB12" s="172">
        <f t="shared" si="3"/>
        <v>170055</v>
      </c>
      <c r="AC12" s="172">
        <f t="shared" ref="AC12" si="5">AC118+AC52+AC16+AC152</f>
        <v>0</v>
      </c>
      <c r="AD12" s="172">
        <f t="shared" si="3"/>
        <v>0</v>
      </c>
      <c r="AE12" s="172">
        <f t="shared" si="3"/>
        <v>0</v>
      </c>
      <c r="AF12" s="172">
        <f t="shared" si="3"/>
        <v>5000</v>
      </c>
      <c r="AG12" s="170">
        <f t="shared" si="3"/>
        <v>0</v>
      </c>
      <c r="AH12" s="340">
        <f>SUM(AI12:AT12)</f>
        <v>3813000</v>
      </c>
      <c r="AI12" s="169">
        <f t="shared" ref="AI12:AT12" si="6">AI118+AI52+AI16+AI152</f>
        <v>35000</v>
      </c>
      <c r="AJ12" s="368">
        <f t="shared" si="6"/>
        <v>611000</v>
      </c>
      <c r="AK12" s="368">
        <f t="shared" ref="AK12" si="7">AK118+AK52+AK16+AK152</f>
        <v>0</v>
      </c>
      <c r="AL12" s="170">
        <f t="shared" si="6"/>
        <v>9945</v>
      </c>
      <c r="AM12" s="383">
        <f t="shared" si="6"/>
        <v>2942000</v>
      </c>
      <c r="AN12" s="171">
        <f t="shared" si="6"/>
        <v>40000</v>
      </c>
      <c r="AO12" s="172">
        <f t="shared" si="6"/>
        <v>170055</v>
      </c>
      <c r="AP12" s="172">
        <f t="shared" ref="AP12" si="8">AP118+AP52+AP16+AP152</f>
        <v>0</v>
      </c>
      <c r="AQ12" s="172">
        <f t="shared" si="6"/>
        <v>0</v>
      </c>
      <c r="AR12" s="172">
        <f t="shared" si="6"/>
        <v>0</v>
      </c>
      <c r="AS12" s="172">
        <f t="shared" si="6"/>
        <v>5000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15" x14ac:dyDescent="0.25">
      <c r="A13" s="535" t="s">
        <v>92</v>
      </c>
      <c r="B13" s="477"/>
      <c r="C13" s="477"/>
      <c r="D13" s="477"/>
      <c r="E13" s="477"/>
      <c r="F13" s="477"/>
      <c r="G13" s="478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 x14ac:dyDescent="0.25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 x14ac:dyDescent="0.25">
      <c r="A15" s="536" t="s">
        <v>76</v>
      </c>
      <c r="B15" s="485"/>
      <c r="C15" s="485"/>
      <c r="D15" s="485"/>
      <c r="E15" s="485"/>
      <c r="F15" s="485"/>
      <c r="G15" s="485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 x14ac:dyDescent="0.25">
      <c r="A16" s="523" t="s">
        <v>109</v>
      </c>
      <c r="B16" s="524"/>
      <c r="C16" s="524"/>
      <c r="D16" s="521" t="s">
        <v>110</v>
      </c>
      <c r="E16" s="521"/>
      <c r="F16" s="521"/>
      <c r="G16" s="522"/>
      <c r="H16" s="135">
        <f>SUM(I16:T16)</f>
        <v>0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0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0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0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0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0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0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494" t="s">
        <v>164</v>
      </c>
      <c r="AX16" s="494"/>
      <c r="AY16" s="494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 x14ac:dyDescent="0.25">
      <c r="A17" s="506" t="s">
        <v>144</v>
      </c>
      <c r="B17" s="507"/>
      <c r="C17" s="507"/>
      <c r="D17" s="500" t="s">
        <v>176</v>
      </c>
      <c r="E17" s="500"/>
      <c r="F17" s="500"/>
      <c r="G17" s="501"/>
      <c r="H17" s="121">
        <f>SUM(I17:T17)</f>
        <v>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0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0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107</v>
      </c>
      <c r="AX17" s="324" t="s">
        <v>108</v>
      </c>
      <c r="AY17" s="324" t="s">
        <v>140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 x14ac:dyDescent="0.25">
      <c r="A18" s="295">
        <v>3</v>
      </c>
      <c r="B18" s="81"/>
      <c r="C18" s="128"/>
      <c r="D18" s="470" t="s">
        <v>16</v>
      </c>
      <c r="E18" s="470"/>
      <c r="F18" s="470"/>
      <c r="G18" s="471"/>
      <c r="H18" s="113">
        <f t="shared" ref="H18:H37" si="26">SUM(I18:T18)</f>
        <v>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0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0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2280000</v>
      </c>
      <c r="AX18" s="256">
        <f>SUMIFS($U$16:$U$157,$C$16:$C$157,$AV18)</f>
        <v>2280000</v>
      </c>
      <c r="AY18" s="256">
        <f>SUMIFS($AH$16:$AH$157,$C$16:$C$157,$AV18)</f>
        <v>2280000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 x14ac:dyDescent="0.25">
      <c r="A19" s="499">
        <v>31</v>
      </c>
      <c r="B19" s="465"/>
      <c r="C19" s="128"/>
      <c r="D19" s="470" t="s">
        <v>0</v>
      </c>
      <c r="E19" s="470"/>
      <c r="F19" s="470"/>
      <c r="G19" s="471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50000</v>
      </c>
      <c r="AX19" s="256">
        <f>SUMIFS($U$16:$U$157,$C$16:$C$157,$AV19)</f>
        <v>50000</v>
      </c>
      <c r="AY19" s="256">
        <f>SUMIFS($AH$16:$AH$157,$C$16:$C$157,$AV19)</f>
        <v>50000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 x14ac:dyDescent="0.25">
      <c r="A20" s="297"/>
      <c r="B20" s="235"/>
      <c r="C20" s="235">
        <v>311</v>
      </c>
      <c r="D20" s="449" t="s">
        <v>1</v>
      </c>
      <c r="E20" s="449"/>
      <c r="F20" s="449"/>
      <c r="G20" s="449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390000</v>
      </c>
      <c r="AX20" s="256">
        <f>SUMIFS($U$16:$U$157,$C$16:$C$157,$AV20)</f>
        <v>390000</v>
      </c>
      <c r="AY20" s="256">
        <f>SUMIFS($AH$16:$AH$157,$C$16:$C$157,$AV20)</f>
        <v>390000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 x14ac:dyDescent="0.25">
      <c r="A21" s="297"/>
      <c r="B21" s="235"/>
      <c r="C21" s="235">
        <v>312</v>
      </c>
      <c r="D21" s="449" t="s">
        <v>2</v>
      </c>
      <c r="E21" s="449"/>
      <c r="F21" s="449"/>
      <c r="G21" s="450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 x14ac:dyDescent="0.25">
      <c r="A22" s="297"/>
      <c r="B22" s="235"/>
      <c r="C22" s="235">
        <v>313</v>
      </c>
      <c r="D22" s="449" t="s">
        <v>3</v>
      </c>
      <c r="E22" s="449"/>
      <c r="F22" s="449"/>
      <c r="G22" s="449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240000</v>
      </c>
      <c r="AX22" s="256">
        <f>SUMIFS($U$16:$U$157,$C$16:$C$157,$AV22)</f>
        <v>240000</v>
      </c>
      <c r="AY22" s="256">
        <f>SUMIFS($AH$16:$AH$157,$C$16:$C$157,$AV22)</f>
        <v>240000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 x14ac:dyDescent="0.25">
      <c r="A23" s="499">
        <v>32</v>
      </c>
      <c r="B23" s="465"/>
      <c r="C23" s="128"/>
      <c r="D23" s="470" t="s">
        <v>4</v>
      </c>
      <c r="E23" s="470"/>
      <c r="F23" s="470"/>
      <c r="G23" s="471"/>
      <c r="H23" s="113">
        <f t="shared" si="26"/>
        <v>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0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0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499000</v>
      </c>
      <c r="AX23" s="256">
        <f>SUMIFS($U$16:$U$157,$C$16:$C$157,$AV23)</f>
        <v>499000</v>
      </c>
      <c r="AY23" s="256">
        <f>SUMIFS($AH$16:$AH$157,$C$16:$C$157,$AV23)</f>
        <v>499000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 x14ac:dyDescent="0.25">
      <c r="A24" s="297"/>
      <c r="B24" s="235"/>
      <c r="C24" s="235">
        <v>321</v>
      </c>
      <c r="D24" s="449" t="s">
        <v>5</v>
      </c>
      <c r="E24" s="449"/>
      <c r="F24" s="449"/>
      <c r="G24" s="449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215000</v>
      </c>
      <c r="AX24" s="256">
        <f>SUMIFS($U$16:$U$157,$C$16:$C$157,$AV24)</f>
        <v>215000</v>
      </c>
      <c r="AY24" s="256">
        <f>SUMIFS($AH$16:$AH$157,$C$16:$C$157,$AV24)</f>
        <v>215000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 x14ac:dyDescent="0.25">
      <c r="A25" s="297"/>
      <c r="B25" s="235"/>
      <c r="C25" s="235">
        <v>322</v>
      </c>
      <c r="D25" s="449" t="s">
        <v>6</v>
      </c>
      <c r="E25" s="449"/>
      <c r="F25" s="449"/>
      <c r="G25" s="449"/>
      <c r="H25" s="114">
        <f>SUM(I25:T25)</f>
        <v>0</v>
      </c>
      <c r="I25" s="118"/>
      <c r="J25" s="132"/>
      <c r="K25" s="52"/>
      <c r="L25" s="120"/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0</v>
      </c>
      <c r="AX25" s="256">
        <f>SUMIFS($U$16:$U$157,$C$16:$C$157,$AV25)</f>
        <v>0</v>
      </c>
      <c r="AY25" s="256">
        <f>SUMIFS($AH$16:$AH$157,$C$16:$C$157,$AV25)</f>
        <v>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 x14ac:dyDescent="0.25">
      <c r="A26" s="297"/>
      <c r="B26" s="235"/>
      <c r="C26" s="235">
        <v>323</v>
      </c>
      <c r="D26" s="449" t="s">
        <v>7</v>
      </c>
      <c r="E26" s="449"/>
      <c r="F26" s="449"/>
      <c r="G26" s="449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55000</v>
      </c>
      <c r="AX26" s="256">
        <f>SUMIFS($U$16:$U$157,$C$16:$C$157,$AV26)</f>
        <v>55000</v>
      </c>
      <c r="AY26" s="256">
        <f>SUMIFS($AH$16:$AH$157,$C$16:$C$157,$AV26)</f>
        <v>55000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 x14ac:dyDescent="0.25">
      <c r="A27" s="297"/>
      <c r="B27" s="235"/>
      <c r="C27" s="235">
        <v>329</v>
      </c>
      <c r="D27" s="449" t="s">
        <v>8</v>
      </c>
      <c r="E27" s="449"/>
      <c r="F27" s="449"/>
      <c r="G27" s="450"/>
      <c r="H27" s="114">
        <f t="shared" si="26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1">
        <f t="shared" si="12"/>
        <v>0</v>
      </c>
      <c r="V27" s="306"/>
      <c r="W27" s="311"/>
      <c r="X27" s="311"/>
      <c r="Y27" s="307"/>
      <c r="Z27" s="390"/>
      <c r="AA27" s="308"/>
      <c r="AB27" s="309"/>
      <c r="AC27" s="309"/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 x14ac:dyDescent="0.25">
      <c r="A28" s="295">
        <v>4</v>
      </c>
      <c r="B28" s="78"/>
      <c r="C28" s="78"/>
      <c r="D28" s="539" t="s">
        <v>17</v>
      </c>
      <c r="E28" s="539"/>
      <c r="F28" s="539"/>
      <c r="G28" s="540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 x14ac:dyDescent="0.25">
      <c r="A29" s="499">
        <v>42</v>
      </c>
      <c r="B29" s="465"/>
      <c r="C29" s="275"/>
      <c r="D29" s="470" t="s">
        <v>47</v>
      </c>
      <c r="E29" s="470"/>
      <c r="F29" s="470"/>
      <c r="G29" s="471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4000</v>
      </c>
      <c r="AX29" s="256">
        <f>SUMIFS($U$16:$U$157,$C$16:$C$157,$AV29)</f>
        <v>4000</v>
      </c>
      <c r="AY29" s="256">
        <f>SUMIFS($AH$16:$AH$157,$C$16:$C$157,$AV29)</f>
        <v>4000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 x14ac:dyDescent="0.25">
      <c r="A30" s="297"/>
      <c r="B30" s="235"/>
      <c r="C30" s="235">
        <v>421</v>
      </c>
      <c r="D30" s="449" t="s">
        <v>75</v>
      </c>
      <c r="E30" s="449"/>
      <c r="F30" s="449"/>
      <c r="G30" s="449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 x14ac:dyDescent="0.25">
      <c r="A31" s="297"/>
      <c r="B31" s="235"/>
      <c r="C31" s="235">
        <v>422</v>
      </c>
      <c r="D31" s="449" t="s">
        <v>11</v>
      </c>
      <c r="E31" s="449"/>
      <c r="F31" s="449"/>
      <c r="G31" s="450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 x14ac:dyDescent="0.25">
      <c r="A32" s="297"/>
      <c r="B32" s="235"/>
      <c r="C32" s="235">
        <v>423</v>
      </c>
      <c r="D32" s="449" t="s">
        <v>99</v>
      </c>
      <c r="E32" s="449"/>
      <c r="F32" s="449"/>
      <c r="G32" s="450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 x14ac:dyDescent="0.25">
      <c r="A33" s="292"/>
      <c r="B33" s="276"/>
      <c r="C33" s="276">
        <v>424</v>
      </c>
      <c r="D33" s="449" t="s">
        <v>48</v>
      </c>
      <c r="E33" s="449"/>
      <c r="F33" s="449"/>
      <c r="G33" s="450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 x14ac:dyDescent="0.25">
      <c r="A34" s="297"/>
      <c r="B34" s="235"/>
      <c r="C34" s="235">
        <v>426</v>
      </c>
      <c r="D34" s="449" t="s">
        <v>95</v>
      </c>
      <c r="E34" s="449"/>
      <c r="F34" s="449"/>
      <c r="G34" s="450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45000</v>
      </c>
      <c r="AX34" s="256">
        <f>SUMIFS($U$16:$U$157,$C$16:$C$157,$AV34)</f>
        <v>45000</v>
      </c>
      <c r="AY34" s="256">
        <f>SUMIFS($AH$16:$AH$157,$C$16:$C$157,$AV34)</f>
        <v>45000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 x14ac:dyDescent="0.25">
      <c r="A35" s="543">
        <v>45</v>
      </c>
      <c r="B35" s="490"/>
      <c r="C35" s="125"/>
      <c r="D35" s="544" t="s">
        <v>96</v>
      </c>
      <c r="E35" s="544"/>
      <c r="F35" s="544"/>
      <c r="G35" s="544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 x14ac:dyDescent="0.25">
      <c r="A36" s="297"/>
      <c r="B36" s="235"/>
      <c r="C36" s="235">
        <v>451</v>
      </c>
      <c r="D36" s="449" t="s">
        <v>97</v>
      </c>
      <c r="E36" s="449"/>
      <c r="F36" s="449"/>
      <c r="G36" s="449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35000</v>
      </c>
      <c r="AX36" s="256">
        <f>SUMIFS($U$16:$U$157,$C$16:$C$157,$AV36)</f>
        <v>35000</v>
      </c>
      <c r="AY36" s="256">
        <f>SUMIFS($AH$16:$AH$157,$C$16:$C$157,$AV36)</f>
        <v>35000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 x14ac:dyDescent="0.25">
      <c r="A37" s="297"/>
      <c r="B37" s="235"/>
      <c r="C37" s="235">
        <v>452</v>
      </c>
      <c r="D37" s="449" t="s">
        <v>101</v>
      </c>
      <c r="E37" s="449"/>
      <c r="F37" s="449"/>
      <c r="G37" s="449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 x14ac:dyDescent="0.25">
      <c r="A38" s="361"/>
      <c r="B38" s="361"/>
      <c r="D38" s="352"/>
      <c r="E38" s="352"/>
      <c r="F38" s="352"/>
      <c r="G38" s="352"/>
      <c r="I38" s="511" t="s">
        <v>180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T38" s="511"/>
      <c r="V38" s="511" t="s">
        <v>180</v>
      </c>
      <c r="W38" s="511"/>
      <c r="X38" s="511"/>
      <c r="Y38" s="511"/>
      <c r="Z38" s="511"/>
      <c r="AA38" s="511"/>
      <c r="AB38" s="511"/>
      <c r="AC38" s="511"/>
      <c r="AD38" s="511"/>
      <c r="AE38" s="511"/>
      <c r="AF38" s="511"/>
      <c r="AG38" s="511"/>
      <c r="AI38" s="511" t="s">
        <v>180</v>
      </c>
      <c r="AJ38" s="511"/>
      <c r="AK38" s="511"/>
      <c r="AL38" s="511"/>
      <c r="AM38" s="511"/>
      <c r="AN38" s="511"/>
      <c r="AO38" s="511"/>
      <c r="AP38" s="511"/>
      <c r="AQ38" s="511"/>
      <c r="AR38" s="511"/>
      <c r="AS38" s="511"/>
      <c r="AT38" s="511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 x14ac:dyDescent="0.25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 x14ac:dyDescent="0.25">
      <c r="A40" s="506" t="s">
        <v>185</v>
      </c>
      <c r="B40" s="507"/>
      <c r="C40" s="507"/>
      <c r="D40" s="500" t="s">
        <v>184</v>
      </c>
      <c r="E40" s="500"/>
      <c r="F40" s="500"/>
      <c r="G40" s="501"/>
      <c r="H40" s="121">
        <f>SUM(I40:T40)</f>
        <v>0</v>
      </c>
      <c r="I40" s="122">
        <f>I41</f>
        <v>0</v>
      </c>
      <c r="J40" s="371">
        <f t="shared" ref="J40:T40" si="72">J41</f>
        <v>0</v>
      </c>
      <c r="K40" s="416">
        <f t="shared" si="72"/>
        <v>0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0</v>
      </c>
      <c r="V40" s="122">
        <f t="shared" ref="V40:AG40" si="74">V41</f>
        <v>0</v>
      </c>
      <c r="W40" s="371">
        <f t="shared" si="74"/>
        <v>0</v>
      </c>
      <c r="X40" s="371">
        <f t="shared" si="74"/>
        <v>0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0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0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 x14ac:dyDescent="0.25">
      <c r="A41" s="366">
        <v>3</v>
      </c>
      <c r="B41" s="81"/>
      <c r="C41" s="128"/>
      <c r="D41" s="470" t="s">
        <v>16</v>
      </c>
      <c r="E41" s="470"/>
      <c r="F41" s="470"/>
      <c r="G41" s="471"/>
      <c r="H41" s="113">
        <f t="shared" ref="H41:H48" si="76">SUM(I41:T41)</f>
        <v>0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0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0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0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0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0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 x14ac:dyDescent="0.25">
      <c r="A42" s="499">
        <v>31</v>
      </c>
      <c r="B42" s="465"/>
      <c r="C42" s="128"/>
      <c r="D42" s="470" t="s">
        <v>0</v>
      </c>
      <c r="E42" s="470"/>
      <c r="F42" s="470"/>
      <c r="G42" s="471"/>
      <c r="H42" s="113">
        <f t="shared" si="76"/>
        <v>0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0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0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0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0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0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 x14ac:dyDescent="0.25">
      <c r="A43" s="297"/>
      <c r="B43" s="235"/>
      <c r="C43" s="235">
        <v>311</v>
      </c>
      <c r="D43" s="449" t="s">
        <v>1</v>
      </c>
      <c r="E43" s="449"/>
      <c r="F43" s="449"/>
      <c r="G43" s="449"/>
      <c r="H43" s="114">
        <f t="shared" si="76"/>
        <v>0</v>
      </c>
      <c r="I43" s="118"/>
      <c r="J43" s="132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0</v>
      </c>
      <c r="V43" s="306"/>
      <c r="W43" s="311"/>
      <c r="X43" s="311"/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0</v>
      </c>
      <c r="AI43" s="306"/>
      <c r="AJ43" s="311"/>
      <c r="AK43" s="311"/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 x14ac:dyDescent="0.25">
      <c r="A44" s="297"/>
      <c r="B44" s="235"/>
      <c r="C44" s="235">
        <v>312</v>
      </c>
      <c r="D44" s="449" t="s">
        <v>2</v>
      </c>
      <c r="E44" s="449"/>
      <c r="F44" s="449"/>
      <c r="G44" s="450"/>
      <c r="H44" s="114">
        <f t="shared" si="76"/>
        <v>0</v>
      </c>
      <c r="I44" s="118"/>
      <c r="J44" s="132"/>
      <c r="K44" s="52"/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0</v>
      </c>
      <c r="V44" s="306"/>
      <c r="W44" s="311"/>
      <c r="X44" s="311"/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0</v>
      </c>
      <c r="AI44" s="306"/>
      <c r="AJ44" s="311"/>
      <c r="AK44" s="311"/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156</v>
      </c>
      <c r="AW44" s="164">
        <f>SUM(AW18:AW43)</f>
        <v>3813000</v>
      </c>
      <c r="AX44" s="164">
        <f>SUM(AX18:AX43)</f>
        <v>3813000</v>
      </c>
      <c r="AY44" s="164">
        <f>SUM(AY18:AY43)</f>
        <v>3813000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 x14ac:dyDescent="0.25">
      <c r="A45" s="297"/>
      <c r="B45" s="235"/>
      <c r="C45" s="235">
        <v>313</v>
      </c>
      <c r="D45" s="449" t="s">
        <v>3</v>
      </c>
      <c r="E45" s="449"/>
      <c r="F45" s="449"/>
      <c r="G45" s="449"/>
      <c r="H45" s="114">
        <f t="shared" si="76"/>
        <v>0</v>
      </c>
      <c r="I45" s="118"/>
      <c r="J45" s="132"/>
      <c r="K45" s="52"/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0</v>
      </c>
      <c r="V45" s="306"/>
      <c r="W45" s="311"/>
      <c r="X45" s="311"/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0</v>
      </c>
      <c r="AI45" s="306"/>
      <c r="AJ45" s="311"/>
      <c r="AK45" s="311"/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 x14ac:dyDescent="0.25">
      <c r="A46" s="499">
        <v>32</v>
      </c>
      <c r="B46" s="465"/>
      <c r="C46" s="128"/>
      <c r="D46" s="470" t="s">
        <v>4</v>
      </c>
      <c r="E46" s="470"/>
      <c r="F46" s="470"/>
      <c r="G46" s="471"/>
      <c r="H46" s="113">
        <f t="shared" si="76"/>
        <v>0</v>
      </c>
      <c r="I46" s="115">
        <f>SUM(I47:I50)</f>
        <v>0</v>
      </c>
      <c r="J46" s="69">
        <f>SUM(J47:J50)</f>
        <v>0</v>
      </c>
      <c r="K46" s="410">
        <f t="shared" ref="K46" si="96">SUM(K47:K50)</f>
        <v>0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0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0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0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0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 x14ac:dyDescent="0.25">
      <c r="A47" s="297"/>
      <c r="B47" s="235"/>
      <c r="C47" s="235">
        <v>321</v>
      </c>
      <c r="D47" s="449" t="s">
        <v>5</v>
      </c>
      <c r="E47" s="449"/>
      <c r="F47" s="449"/>
      <c r="G47" s="449"/>
      <c r="H47" s="114">
        <f t="shared" si="76"/>
        <v>0</v>
      </c>
      <c r="I47" s="118"/>
      <c r="J47" s="132"/>
      <c r="K47" s="52"/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0</v>
      </c>
      <c r="V47" s="306"/>
      <c r="W47" s="311"/>
      <c r="X47" s="311"/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0</v>
      </c>
      <c r="AI47" s="306"/>
      <c r="AJ47" s="311"/>
      <c r="AK47" s="311"/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 x14ac:dyDescent="0.25">
      <c r="A48" s="297"/>
      <c r="B48" s="235"/>
      <c r="C48" s="235">
        <v>322</v>
      </c>
      <c r="D48" s="449" t="s">
        <v>6</v>
      </c>
      <c r="E48" s="449"/>
      <c r="F48" s="449"/>
      <c r="G48" s="449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 x14ac:dyDescent="0.25">
      <c r="A49" s="297"/>
      <c r="B49" s="235"/>
      <c r="C49" s="235">
        <v>323</v>
      </c>
      <c r="D49" s="449" t="s">
        <v>7</v>
      </c>
      <c r="E49" s="449"/>
      <c r="F49" s="449"/>
      <c r="G49" s="449"/>
      <c r="H49" s="114">
        <f>SUM(I49:T49)</f>
        <v>0</v>
      </c>
      <c r="I49" s="118"/>
      <c r="J49" s="132"/>
      <c r="K49" s="52"/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0</v>
      </c>
      <c r="V49" s="306"/>
      <c r="W49" s="311"/>
      <c r="X49" s="311"/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0</v>
      </c>
      <c r="AI49" s="306"/>
      <c r="AJ49" s="311"/>
      <c r="AK49" s="311"/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 x14ac:dyDescent="0.25">
      <c r="A50" s="297"/>
      <c r="B50" s="235"/>
      <c r="C50" s="235">
        <v>329</v>
      </c>
      <c r="D50" s="449" t="s">
        <v>8</v>
      </c>
      <c r="E50" s="449"/>
      <c r="F50" s="449"/>
      <c r="G50" s="450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 x14ac:dyDescent="0.25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 x14ac:dyDescent="0.25">
      <c r="A52" s="523" t="s">
        <v>145</v>
      </c>
      <c r="B52" s="524"/>
      <c r="C52" s="524"/>
      <c r="D52" s="521" t="s">
        <v>146</v>
      </c>
      <c r="E52" s="521"/>
      <c r="F52" s="521"/>
      <c r="G52" s="522"/>
      <c r="H52" s="135">
        <f>SUM(I52:T52)</f>
        <v>80000</v>
      </c>
      <c r="I52" s="136">
        <f t="shared" ref="I52:T52" si="107">I53+I72+I84+I96+I105</f>
        <v>35000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0</v>
      </c>
      <c r="N52" s="158">
        <f t="shared" si="107"/>
        <v>40000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0</v>
      </c>
      <c r="R52" s="137">
        <f t="shared" si="107"/>
        <v>0</v>
      </c>
      <c r="S52" s="137">
        <f t="shared" si="107"/>
        <v>5000</v>
      </c>
      <c r="T52" s="161">
        <f t="shared" si="107"/>
        <v>0</v>
      </c>
      <c r="U52" s="328">
        <f t="shared" ref="U52:U69" si="110">SUM(V52:AG52)</f>
        <v>80000</v>
      </c>
      <c r="V52" s="136">
        <f t="shared" ref="V52:AG52" si="111">V53+V72+V84+V96+V105</f>
        <v>35000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0</v>
      </c>
      <c r="AA52" s="158">
        <f t="shared" si="111"/>
        <v>40000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0</v>
      </c>
      <c r="AE52" s="137">
        <f t="shared" si="111"/>
        <v>0</v>
      </c>
      <c r="AF52" s="137">
        <f t="shared" si="111"/>
        <v>5000</v>
      </c>
      <c r="AG52" s="161">
        <f t="shared" si="111"/>
        <v>0</v>
      </c>
      <c r="AH52" s="342">
        <f>SUM(AI52:AT52)</f>
        <v>80000</v>
      </c>
      <c r="AI52" s="136">
        <f t="shared" ref="AI52:AT52" si="114">AI53+AI72+AI84+AI96+AI105</f>
        <v>35000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0</v>
      </c>
      <c r="AN52" s="158">
        <f t="shared" si="114"/>
        <v>40000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0</v>
      </c>
      <c r="AR52" s="137">
        <f t="shared" si="114"/>
        <v>0</v>
      </c>
      <c r="AS52" s="137">
        <f t="shared" si="114"/>
        <v>5000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 x14ac:dyDescent="0.25">
      <c r="A53" s="506" t="s">
        <v>69</v>
      </c>
      <c r="B53" s="507"/>
      <c r="C53" s="507"/>
      <c r="D53" s="500" t="s">
        <v>152</v>
      </c>
      <c r="E53" s="500"/>
      <c r="F53" s="500"/>
      <c r="G53" s="501"/>
      <c r="H53" s="121">
        <f>SUM(I53:T53)</f>
        <v>80000</v>
      </c>
      <c r="I53" s="122">
        <f t="shared" ref="I53:T53" si="117">I54+I63</f>
        <v>35000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0</v>
      </c>
      <c r="N53" s="159">
        <f t="shared" si="117"/>
        <v>40000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0</v>
      </c>
      <c r="R53" s="123">
        <f t="shared" si="117"/>
        <v>0</v>
      </c>
      <c r="S53" s="123">
        <f t="shared" si="117"/>
        <v>5000</v>
      </c>
      <c r="T53" s="124">
        <f t="shared" si="117"/>
        <v>0</v>
      </c>
      <c r="U53" s="327">
        <f t="shared" si="110"/>
        <v>80000</v>
      </c>
      <c r="V53" s="122">
        <f t="shared" ref="V53:AG53" si="120">V54+V63</f>
        <v>35000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0</v>
      </c>
      <c r="AA53" s="159">
        <f t="shared" si="120"/>
        <v>40000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0</v>
      </c>
      <c r="AE53" s="123">
        <f t="shared" si="120"/>
        <v>0</v>
      </c>
      <c r="AF53" s="123">
        <f t="shared" si="120"/>
        <v>5000</v>
      </c>
      <c r="AG53" s="124">
        <f t="shared" si="120"/>
        <v>0</v>
      </c>
      <c r="AH53" s="343">
        <f>SUM(AI53:AT53)</f>
        <v>80000</v>
      </c>
      <c r="AI53" s="122">
        <f t="shared" ref="AI53:AT53" si="123">AI54+AI63</f>
        <v>35000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0</v>
      </c>
      <c r="AN53" s="159">
        <f t="shared" si="123"/>
        <v>40000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0</v>
      </c>
      <c r="AR53" s="123">
        <f t="shared" si="123"/>
        <v>0</v>
      </c>
      <c r="AS53" s="123">
        <f t="shared" si="123"/>
        <v>5000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 x14ac:dyDescent="0.25">
      <c r="A54" s="295">
        <v>3</v>
      </c>
      <c r="B54" s="81"/>
      <c r="C54" s="128"/>
      <c r="D54" s="470" t="s">
        <v>16</v>
      </c>
      <c r="E54" s="470"/>
      <c r="F54" s="470"/>
      <c r="G54" s="471"/>
      <c r="H54" s="113">
        <f t="shared" ref="H54:H57" si="126">SUM(I54:T54)</f>
        <v>0</v>
      </c>
      <c r="I54" s="115">
        <f>I55+I61</f>
        <v>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0</v>
      </c>
      <c r="R54" s="116">
        <f t="shared" si="127"/>
        <v>0</v>
      </c>
      <c r="S54" s="116">
        <f t="shared" si="127"/>
        <v>0</v>
      </c>
      <c r="T54" s="117">
        <f t="shared" si="127"/>
        <v>0</v>
      </c>
      <c r="U54" s="313">
        <f t="shared" si="110"/>
        <v>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0</v>
      </c>
      <c r="AE54" s="116">
        <f t="shared" si="129"/>
        <v>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0</v>
      </c>
      <c r="AR54" s="116">
        <f t="shared" si="133"/>
        <v>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 x14ac:dyDescent="0.25">
      <c r="A55" s="499">
        <v>32</v>
      </c>
      <c r="B55" s="465"/>
      <c r="C55" s="128"/>
      <c r="D55" s="470" t="s">
        <v>4</v>
      </c>
      <c r="E55" s="470"/>
      <c r="F55" s="470"/>
      <c r="G55" s="471"/>
      <c r="H55" s="113">
        <f t="shared" si="126"/>
        <v>0</v>
      </c>
      <c r="I55" s="115">
        <f>SUM(I56:I60)</f>
        <v>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0</v>
      </c>
      <c r="R55" s="116">
        <f t="shared" si="136"/>
        <v>0</v>
      </c>
      <c r="S55" s="116">
        <f t="shared" si="136"/>
        <v>0</v>
      </c>
      <c r="T55" s="117">
        <f t="shared" si="136"/>
        <v>0</v>
      </c>
      <c r="U55" s="313">
        <f t="shared" si="110"/>
        <v>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0</v>
      </c>
      <c r="AE55" s="116">
        <f t="shared" si="138"/>
        <v>0</v>
      </c>
      <c r="AF55" s="116">
        <f t="shared" si="138"/>
        <v>0</v>
      </c>
      <c r="AG55" s="117">
        <f t="shared" si="138"/>
        <v>0</v>
      </c>
      <c r="AH55" s="344">
        <f t="shared" si="132"/>
        <v>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0</v>
      </c>
      <c r="AR55" s="116">
        <f t="shared" si="140"/>
        <v>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 x14ac:dyDescent="0.25">
      <c r="A56" s="297"/>
      <c r="B56" s="235"/>
      <c r="C56" s="235">
        <v>321</v>
      </c>
      <c r="D56" s="449" t="s">
        <v>5</v>
      </c>
      <c r="E56" s="449"/>
      <c r="F56" s="449"/>
      <c r="G56" s="449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 x14ac:dyDescent="0.25">
      <c r="A57" s="297"/>
      <c r="B57" s="235"/>
      <c r="C57" s="235">
        <v>322</v>
      </c>
      <c r="D57" s="449" t="s">
        <v>6</v>
      </c>
      <c r="E57" s="449"/>
      <c r="F57" s="449"/>
      <c r="G57" s="449"/>
      <c r="H57" s="114">
        <f t="shared" si="126"/>
        <v>0</v>
      </c>
      <c r="I57" s="118"/>
      <c r="J57" s="132"/>
      <c r="K57" s="52"/>
      <c r="L57" s="120"/>
      <c r="M57" s="388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311"/>
      <c r="X57" s="311"/>
      <c r="Y57" s="307"/>
      <c r="Z57" s="390"/>
      <c r="AA57" s="308"/>
      <c r="AB57" s="309"/>
      <c r="AC57" s="309"/>
      <c r="AD57" s="309"/>
      <c r="AE57" s="309"/>
      <c r="AF57" s="309"/>
      <c r="AG57" s="307"/>
      <c r="AH57" s="345">
        <f t="shared" si="132"/>
        <v>0</v>
      </c>
      <c r="AI57" s="306"/>
      <c r="AJ57" s="311"/>
      <c r="AK57" s="311"/>
      <c r="AL57" s="307"/>
      <c r="AM57" s="390"/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 x14ac:dyDescent="0.25">
      <c r="A58" s="297"/>
      <c r="B58" s="235"/>
      <c r="C58" s="235">
        <v>323</v>
      </c>
      <c r="D58" s="449" t="s">
        <v>7</v>
      </c>
      <c r="E58" s="449"/>
      <c r="F58" s="449"/>
      <c r="G58" s="449"/>
      <c r="H58" s="114">
        <f>SUM(I58:T58)</f>
        <v>0</v>
      </c>
      <c r="I58" s="118"/>
      <c r="J58" s="132"/>
      <c r="K58" s="52"/>
      <c r="L58" s="120"/>
      <c r="M58" s="388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311"/>
      <c r="X58" s="311"/>
      <c r="Y58" s="307"/>
      <c r="Z58" s="390"/>
      <c r="AA58" s="308"/>
      <c r="AB58" s="309"/>
      <c r="AC58" s="309"/>
      <c r="AD58" s="309"/>
      <c r="AE58" s="309"/>
      <c r="AF58" s="309"/>
      <c r="AG58" s="307"/>
      <c r="AH58" s="345">
        <f>SUM(AI58:AT58)</f>
        <v>0</v>
      </c>
      <c r="AI58" s="306"/>
      <c r="AJ58" s="311"/>
      <c r="AK58" s="311"/>
      <c r="AL58" s="307"/>
      <c r="AM58" s="390"/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 x14ac:dyDescent="0.25">
      <c r="A59" s="297"/>
      <c r="B59" s="235"/>
      <c r="C59" s="235">
        <v>324</v>
      </c>
      <c r="D59" s="449" t="s">
        <v>100</v>
      </c>
      <c r="E59" s="449"/>
      <c r="F59" s="449"/>
      <c r="G59" s="449"/>
      <c r="H59" s="114">
        <f t="shared" ref="H59" si="142">SUM(I59:T59)</f>
        <v>0</v>
      </c>
      <c r="I59" s="118"/>
      <c r="J59" s="132"/>
      <c r="K59" s="52"/>
      <c r="L59" s="120"/>
      <c r="M59" s="388"/>
      <c r="N59" s="156"/>
      <c r="O59" s="119"/>
      <c r="P59" s="119"/>
      <c r="Q59" s="119"/>
      <c r="R59" s="119"/>
      <c r="S59" s="119"/>
      <c r="T59" s="120"/>
      <c r="U59" s="321">
        <f t="shared" si="110"/>
        <v>0</v>
      </c>
      <c r="V59" s="306"/>
      <c r="W59" s="311"/>
      <c r="X59" s="311"/>
      <c r="Y59" s="307"/>
      <c r="Z59" s="390"/>
      <c r="AA59" s="308"/>
      <c r="AB59" s="309"/>
      <c r="AC59" s="309"/>
      <c r="AD59" s="309"/>
      <c r="AE59" s="309"/>
      <c r="AF59" s="309"/>
      <c r="AG59" s="307"/>
      <c r="AH59" s="345">
        <f t="shared" ref="AH59:AH63" si="143">SUM(AI59:AT59)</f>
        <v>0</v>
      </c>
      <c r="AI59" s="306"/>
      <c r="AJ59" s="311"/>
      <c r="AK59" s="311"/>
      <c r="AL59" s="307"/>
      <c r="AM59" s="390"/>
      <c r="AN59" s="308"/>
      <c r="AO59" s="309"/>
      <c r="AP59" s="309"/>
      <c r="AQ59" s="309"/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 x14ac:dyDescent="0.25">
      <c r="A60" s="297"/>
      <c r="B60" s="235"/>
      <c r="C60" s="235">
        <v>329</v>
      </c>
      <c r="D60" s="449" t="s">
        <v>8</v>
      </c>
      <c r="E60" s="449"/>
      <c r="F60" s="449"/>
      <c r="G60" s="450"/>
      <c r="H60" s="114">
        <f t="shared" ref="H60:H63" si="144">SUM(I60:T60)</f>
        <v>0</v>
      </c>
      <c r="I60" s="118"/>
      <c r="J60" s="132"/>
      <c r="K60" s="52"/>
      <c r="L60" s="120"/>
      <c r="M60" s="388"/>
      <c r="N60" s="156"/>
      <c r="O60" s="119"/>
      <c r="P60" s="119"/>
      <c r="Q60" s="119"/>
      <c r="R60" s="119"/>
      <c r="S60" s="119"/>
      <c r="T60" s="120"/>
      <c r="U60" s="321">
        <f t="shared" si="110"/>
        <v>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/>
      <c r="AF60" s="309"/>
      <c r="AG60" s="307"/>
      <c r="AH60" s="345">
        <f t="shared" si="143"/>
        <v>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/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 x14ac:dyDescent="0.25">
      <c r="A61" s="499">
        <v>38</v>
      </c>
      <c r="B61" s="465"/>
      <c r="C61" s="128"/>
      <c r="D61" s="470" t="s">
        <v>178</v>
      </c>
      <c r="E61" s="470"/>
      <c r="F61" s="470"/>
      <c r="G61" s="471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 x14ac:dyDescent="0.25">
      <c r="A62" s="297"/>
      <c r="B62" s="235"/>
      <c r="C62" s="235">
        <v>381</v>
      </c>
      <c r="D62" s="449" t="s">
        <v>177</v>
      </c>
      <c r="E62" s="449"/>
      <c r="F62" s="449"/>
      <c r="G62" s="449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 x14ac:dyDescent="0.25">
      <c r="A63" s="295">
        <v>4</v>
      </c>
      <c r="B63" s="78"/>
      <c r="C63" s="78"/>
      <c r="D63" s="539" t="s">
        <v>17</v>
      </c>
      <c r="E63" s="539"/>
      <c r="F63" s="539"/>
      <c r="G63" s="540"/>
      <c r="H63" s="113">
        <f t="shared" si="144"/>
        <v>80000</v>
      </c>
      <c r="I63" s="115">
        <f>I64+I67</f>
        <v>35000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40000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5000</v>
      </c>
      <c r="T63" s="117">
        <f t="shared" si="149"/>
        <v>0</v>
      </c>
      <c r="U63" s="313">
        <f t="shared" si="110"/>
        <v>80000</v>
      </c>
      <c r="V63" s="115">
        <f>V64+V67</f>
        <v>35000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40000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5000</v>
      </c>
      <c r="AG63" s="117">
        <f t="shared" si="151"/>
        <v>0</v>
      </c>
      <c r="AH63" s="344">
        <f t="shared" si="143"/>
        <v>80000</v>
      </c>
      <c r="AI63" s="115">
        <f>AI64+AI67</f>
        <v>35000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40000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5000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 x14ac:dyDescent="0.25">
      <c r="A64" s="499">
        <v>42</v>
      </c>
      <c r="B64" s="465"/>
      <c r="C64" s="275"/>
      <c r="D64" s="470" t="s">
        <v>47</v>
      </c>
      <c r="E64" s="470"/>
      <c r="F64" s="470"/>
      <c r="G64" s="471"/>
      <c r="H64" s="113">
        <f>SUM(I64:T64)</f>
        <v>80000</v>
      </c>
      <c r="I64" s="115">
        <f>SUM(I65:I66)</f>
        <v>35000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40000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5000</v>
      </c>
      <c r="T64" s="117">
        <f t="shared" si="156"/>
        <v>0</v>
      </c>
      <c r="U64" s="313">
        <f t="shared" si="110"/>
        <v>80000</v>
      </c>
      <c r="V64" s="115">
        <f>SUM(V65:V66)</f>
        <v>35000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40000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5000</v>
      </c>
      <c r="AG64" s="117">
        <f t="shared" si="158"/>
        <v>0</v>
      </c>
      <c r="AH64" s="344">
        <f>SUM(AI64:AT64)</f>
        <v>80000</v>
      </c>
      <c r="AI64" s="115">
        <f>SUM(AI65:AI66)</f>
        <v>35000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40000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5000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 x14ac:dyDescent="0.25">
      <c r="A65" s="297"/>
      <c r="B65" s="235"/>
      <c r="C65" s="235">
        <v>422</v>
      </c>
      <c r="D65" s="449" t="s">
        <v>11</v>
      </c>
      <c r="E65" s="449"/>
      <c r="F65" s="449"/>
      <c r="G65" s="450"/>
      <c r="H65" s="114">
        <f>SUM(I65:T65)</f>
        <v>45000</v>
      </c>
      <c r="I65" s="118"/>
      <c r="J65" s="132"/>
      <c r="K65" s="52"/>
      <c r="L65" s="120"/>
      <c r="M65" s="388"/>
      <c r="N65" s="156">
        <v>40000</v>
      </c>
      <c r="O65" s="119"/>
      <c r="P65" s="119"/>
      <c r="Q65" s="119"/>
      <c r="R65" s="119"/>
      <c r="S65" s="119">
        <v>5000</v>
      </c>
      <c r="T65" s="120"/>
      <c r="U65" s="321">
        <f t="shared" si="110"/>
        <v>45000</v>
      </c>
      <c r="V65" s="306"/>
      <c r="W65" s="311"/>
      <c r="X65" s="311"/>
      <c r="Y65" s="307"/>
      <c r="Z65" s="390"/>
      <c r="AA65" s="308">
        <v>40000</v>
      </c>
      <c r="AB65" s="309"/>
      <c r="AC65" s="309"/>
      <c r="AD65" s="309"/>
      <c r="AE65" s="309"/>
      <c r="AF65" s="309">
        <v>5000</v>
      </c>
      <c r="AG65" s="307"/>
      <c r="AH65" s="345">
        <f>SUM(AI65:AT65)</f>
        <v>45000</v>
      </c>
      <c r="AI65" s="306"/>
      <c r="AJ65" s="311"/>
      <c r="AK65" s="311"/>
      <c r="AL65" s="307"/>
      <c r="AM65" s="390"/>
      <c r="AN65" s="308">
        <v>40000</v>
      </c>
      <c r="AO65" s="309"/>
      <c r="AP65" s="309"/>
      <c r="AQ65" s="309"/>
      <c r="AR65" s="309"/>
      <c r="AS65" s="309">
        <v>5000</v>
      </c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 x14ac:dyDescent="0.25">
      <c r="A66" s="292"/>
      <c r="B66" s="276"/>
      <c r="C66" s="276">
        <v>424</v>
      </c>
      <c r="D66" s="449" t="s">
        <v>48</v>
      </c>
      <c r="E66" s="449"/>
      <c r="F66" s="449"/>
      <c r="G66" s="450"/>
      <c r="H66" s="114">
        <f t="shared" ref="H66:H69" si="162">SUM(I66:T66)</f>
        <v>35000</v>
      </c>
      <c r="I66" s="118">
        <v>35000</v>
      </c>
      <c r="J66" s="132"/>
      <c r="K66" s="52"/>
      <c r="L66" s="120"/>
      <c r="M66" s="388"/>
      <c r="N66" s="156"/>
      <c r="O66" s="119"/>
      <c r="P66" s="119"/>
      <c r="Q66" s="119"/>
      <c r="R66" s="119"/>
      <c r="S66" s="119"/>
      <c r="T66" s="120"/>
      <c r="U66" s="321">
        <f t="shared" si="110"/>
        <v>35000</v>
      </c>
      <c r="V66" s="306">
        <v>35000</v>
      </c>
      <c r="W66" s="311"/>
      <c r="X66" s="311"/>
      <c r="Y66" s="307"/>
      <c r="Z66" s="390"/>
      <c r="AA66" s="308"/>
      <c r="AB66" s="309"/>
      <c r="AC66" s="309"/>
      <c r="AD66" s="309"/>
      <c r="AE66" s="309"/>
      <c r="AF66" s="309"/>
      <c r="AG66" s="307"/>
      <c r="AH66" s="345">
        <f t="shared" ref="AH66:AH69" si="163">SUM(AI66:AT66)</f>
        <v>35000</v>
      </c>
      <c r="AI66" s="306">
        <v>35000</v>
      </c>
      <c r="AJ66" s="311"/>
      <c r="AK66" s="311"/>
      <c r="AL66" s="307"/>
      <c r="AM66" s="390"/>
      <c r="AN66" s="308"/>
      <c r="AO66" s="309"/>
      <c r="AP66" s="309"/>
      <c r="AQ66" s="309"/>
      <c r="AR66" s="309"/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 x14ac:dyDescent="0.25">
      <c r="A67" s="543">
        <v>45</v>
      </c>
      <c r="B67" s="490"/>
      <c r="C67" s="125"/>
      <c r="D67" s="544" t="s">
        <v>96</v>
      </c>
      <c r="E67" s="544"/>
      <c r="F67" s="544"/>
      <c r="G67" s="544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 x14ac:dyDescent="0.25">
      <c r="A68" s="297"/>
      <c r="B68" s="235"/>
      <c r="C68" s="235">
        <v>451</v>
      </c>
      <c r="D68" s="449" t="s">
        <v>97</v>
      </c>
      <c r="E68" s="449"/>
      <c r="F68" s="449"/>
      <c r="G68" s="449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 x14ac:dyDescent="0.25">
      <c r="A69" s="297"/>
      <c r="B69" s="235"/>
      <c r="C69" s="235">
        <v>452</v>
      </c>
      <c r="D69" s="449" t="s">
        <v>101</v>
      </c>
      <c r="E69" s="449"/>
      <c r="F69" s="449"/>
      <c r="G69" s="449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 x14ac:dyDescent="0.25">
      <c r="A70" s="354"/>
      <c r="B70" s="355"/>
      <c r="D70" s="357"/>
      <c r="E70" s="357"/>
      <c r="F70" s="357"/>
      <c r="G70" s="357"/>
      <c r="I70" s="512" t="s">
        <v>148</v>
      </c>
      <c r="J70" s="512"/>
      <c r="K70" s="512"/>
      <c r="L70" s="512"/>
      <c r="M70" s="512"/>
      <c r="N70" s="512"/>
      <c r="O70" s="512"/>
      <c r="P70" s="512"/>
      <c r="Q70" s="512"/>
      <c r="R70" s="512"/>
      <c r="S70" s="512"/>
      <c r="T70" s="513"/>
      <c r="V70" s="512" t="s">
        <v>148</v>
      </c>
      <c r="W70" s="512"/>
      <c r="X70" s="512"/>
      <c r="Y70" s="512"/>
      <c r="Z70" s="512"/>
      <c r="AA70" s="512"/>
      <c r="AB70" s="512"/>
      <c r="AC70" s="512"/>
      <c r="AD70" s="512"/>
      <c r="AE70" s="512"/>
      <c r="AF70" s="512"/>
      <c r="AG70" s="513"/>
      <c r="AI70" s="512" t="s">
        <v>148</v>
      </c>
      <c r="AJ70" s="512"/>
      <c r="AK70" s="512"/>
      <c r="AL70" s="512"/>
      <c r="AM70" s="512"/>
      <c r="AN70" s="512"/>
      <c r="AO70" s="512"/>
      <c r="AP70" s="512"/>
      <c r="AQ70" s="512"/>
      <c r="AR70" s="512"/>
      <c r="AS70" s="512"/>
      <c r="AT70" s="513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 x14ac:dyDescent="0.25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494"/>
      <c r="AW71" s="494"/>
      <c r="AX71" s="494"/>
      <c r="AY71" s="494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 x14ac:dyDescent="0.25">
      <c r="A72" s="506" t="s">
        <v>69</v>
      </c>
      <c r="B72" s="507"/>
      <c r="C72" s="507"/>
      <c r="D72" s="500" t="s">
        <v>147</v>
      </c>
      <c r="E72" s="500"/>
      <c r="F72" s="500"/>
      <c r="G72" s="501"/>
      <c r="H72" s="121">
        <f>SUM(I72:T72)</f>
        <v>0</v>
      </c>
      <c r="I72" s="122">
        <f>I73</f>
        <v>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0</v>
      </c>
      <c r="V72" s="122">
        <f>V73</f>
        <v>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0</v>
      </c>
      <c r="AI72" s="122">
        <f>AI73</f>
        <v>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 x14ac:dyDescent="0.25">
      <c r="A73" s="295">
        <v>3</v>
      </c>
      <c r="B73" s="81"/>
      <c r="C73" s="128"/>
      <c r="D73" s="470" t="s">
        <v>16</v>
      </c>
      <c r="E73" s="470"/>
      <c r="F73" s="470"/>
      <c r="G73" s="471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 x14ac:dyDescent="0.25">
      <c r="A74" s="499">
        <v>31</v>
      </c>
      <c r="B74" s="465"/>
      <c r="C74" s="128"/>
      <c r="D74" s="470" t="s">
        <v>0</v>
      </c>
      <c r="E74" s="470"/>
      <c r="F74" s="470"/>
      <c r="G74" s="471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 x14ac:dyDescent="0.25">
      <c r="A75" s="297"/>
      <c r="B75" s="235"/>
      <c r="C75" s="235">
        <v>311</v>
      </c>
      <c r="D75" s="449" t="s">
        <v>1</v>
      </c>
      <c r="E75" s="449"/>
      <c r="F75" s="449"/>
      <c r="G75" s="449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 x14ac:dyDescent="0.25">
      <c r="A76" s="297"/>
      <c r="B76" s="235"/>
      <c r="C76" s="235">
        <v>312</v>
      </c>
      <c r="D76" s="449" t="s">
        <v>2</v>
      </c>
      <c r="E76" s="449"/>
      <c r="F76" s="449"/>
      <c r="G76" s="450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 x14ac:dyDescent="0.25">
      <c r="A77" s="297"/>
      <c r="B77" s="235"/>
      <c r="C77" s="235">
        <v>313</v>
      </c>
      <c r="D77" s="449" t="s">
        <v>3</v>
      </c>
      <c r="E77" s="449"/>
      <c r="F77" s="449"/>
      <c r="G77" s="449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 x14ac:dyDescent="0.25">
      <c r="A78" s="499">
        <v>32</v>
      </c>
      <c r="B78" s="465"/>
      <c r="C78" s="128"/>
      <c r="D78" s="470" t="s">
        <v>4</v>
      </c>
      <c r="E78" s="470"/>
      <c r="F78" s="470"/>
      <c r="G78" s="471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 x14ac:dyDescent="0.25">
      <c r="A79" s="297"/>
      <c r="B79" s="235"/>
      <c r="C79" s="235">
        <v>321</v>
      </c>
      <c r="D79" s="449" t="s">
        <v>5</v>
      </c>
      <c r="E79" s="449"/>
      <c r="F79" s="449"/>
      <c r="G79" s="449"/>
      <c r="H79" s="114">
        <f t="shared" si="173"/>
        <v>0</v>
      </c>
      <c r="I79" s="118"/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0</v>
      </c>
      <c r="AI79" s="306"/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 x14ac:dyDescent="0.25">
      <c r="A80" s="297"/>
      <c r="B80" s="235"/>
      <c r="C80" s="235">
        <v>322</v>
      </c>
      <c r="D80" s="449" t="s">
        <v>6</v>
      </c>
      <c r="E80" s="449"/>
      <c r="F80" s="449"/>
      <c r="G80" s="449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 x14ac:dyDescent="0.25">
      <c r="A81" s="297"/>
      <c r="B81" s="235"/>
      <c r="C81" s="235">
        <v>323</v>
      </c>
      <c r="D81" s="449" t="s">
        <v>7</v>
      </c>
      <c r="E81" s="449"/>
      <c r="F81" s="449"/>
      <c r="G81" s="449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 x14ac:dyDescent="0.25">
      <c r="A82" s="297"/>
      <c r="B82" s="235"/>
      <c r="C82" s="235">
        <v>329</v>
      </c>
      <c r="D82" s="449" t="s">
        <v>8</v>
      </c>
      <c r="E82" s="449"/>
      <c r="F82" s="449"/>
      <c r="G82" s="450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 x14ac:dyDescent="0.25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494"/>
      <c r="AW83" s="494"/>
      <c r="AX83" s="494"/>
      <c r="AY83" s="494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 x14ac:dyDescent="0.25">
      <c r="A84" s="506" t="s">
        <v>69</v>
      </c>
      <c r="B84" s="507"/>
      <c r="C84" s="507"/>
      <c r="D84" s="500" t="s">
        <v>153</v>
      </c>
      <c r="E84" s="500"/>
      <c r="F84" s="500"/>
      <c r="G84" s="501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 x14ac:dyDescent="0.25">
      <c r="A85" s="295">
        <v>3</v>
      </c>
      <c r="B85" s="81"/>
      <c r="C85" s="128"/>
      <c r="D85" s="470" t="s">
        <v>16</v>
      </c>
      <c r="E85" s="470"/>
      <c r="F85" s="470"/>
      <c r="G85" s="471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 x14ac:dyDescent="0.25">
      <c r="A86" s="499">
        <v>32</v>
      </c>
      <c r="B86" s="465"/>
      <c r="C86" s="128"/>
      <c r="D86" s="470" t="s">
        <v>4</v>
      </c>
      <c r="E86" s="470"/>
      <c r="F86" s="470"/>
      <c r="G86" s="471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 x14ac:dyDescent="0.25">
      <c r="A87" s="297"/>
      <c r="B87" s="235"/>
      <c r="C87" s="235">
        <v>321</v>
      </c>
      <c r="D87" s="449" t="s">
        <v>5</v>
      </c>
      <c r="E87" s="449"/>
      <c r="F87" s="449"/>
      <c r="G87" s="449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 x14ac:dyDescent="0.25">
      <c r="A88" s="297"/>
      <c r="B88" s="235"/>
      <c r="C88" s="235">
        <v>322</v>
      </c>
      <c r="D88" s="449" t="s">
        <v>6</v>
      </c>
      <c r="E88" s="449"/>
      <c r="F88" s="449"/>
      <c r="G88" s="449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 x14ac:dyDescent="0.25">
      <c r="A89" s="297"/>
      <c r="B89" s="235"/>
      <c r="C89" s="235">
        <v>323</v>
      </c>
      <c r="D89" s="449" t="s">
        <v>7</v>
      </c>
      <c r="E89" s="449"/>
      <c r="F89" s="449"/>
      <c r="G89" s="449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 x14ac:dyDescent="0.25">
      <c r="A90" s="297"/>
      <c r="B90" s="235"/>
      <c r="C90" s="235">
        <v>329</v>
      </c>
      <c r="D90" s="449" t="s">
        <v>8</v>
      </c>
      <c r="E90" s="449"/>
      <c r="F90" s="449"/>
      <c r="G90" s="450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 x14ac:dyDescent="0.25">
      <c r="A91" s="295">
        <v>4</v>
      </c>
      <c r="B91" s="78"/>
      <c r="C91" s="78"/>
      <c r="D91" s="539" t="s">
        <v>17</v>
      </c>
      <c r="E91" s="539"/>
      <c r="F91" s="539"/>
      <c r="G91" s="540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 x14ac:dyDescent="0.25">
      <c r="A92" s="499">
        <v>42</v>
      </c>
      <c r="B92" s="465"/>
      <c r="C92" s="275"/>
      <c r="D92" s="470" t="s">
        <v>47</v>
      </c>
      <c r="E92" s="470"/>
      <c r="F92" s="470"/>
      <c r="G92" s="471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 x14ac:dyDescent="0.25">
      <c r="A93" s="297"/>
      <c r="B93" s="235"/>
      <c r="C93" s="235">
        <v>422</v>
      </c>
      <c r="D93" s="449" t="s">
        <v>11</v>
      </c>
      <c r="E93" s="449"/>
      <c r="F93" s="449"/>
      <c r="G93" s="450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 x14ac:dyDescent="0.25">
      <c r="A94" s="354"/>
      <c r="B94" s="355"/>
      <c r="D94" s="357"/>
      <c r="E94" s="357"/>
      <c r="F94" s="357"/>
      <c r="G94" s="357"/>
      <c r="I94" s="512" t="s">
        <v>149</v>
      </c>
      <c r="J94" s="512"/>
      <c r="K94" s="512"/>
      <c r="L94" s="512"/>
      <c r="M94" s="512"/>
      <c r="N94" s="512"/>
      <c r="O94" s="512"/>
      <c r="P94" s="512"/>
      <c r="Q94" s="512"/>
      <c r="R94" s="512"/>
      <c r="S94" s="512"/>
      <c r="T94" s="513"/>
      <c r="V94" s="512" t="s">
        <v>149</v>
      </c>
      <c r="W94" s="512"/>
      <c r="X94" s="512"/>
      <c r="Y94" s="512"/>
      <c r="Z94" s="512"/>
      <c r="AA94" s="512"/>
      <c r="AB94" s="512"/>
      <c r="AC94" s="512"/>
      <c r="AD94" s="512"/>
      <c r="AE94" s="512"/>
      <c r="AF94" s="512"/>
      <c r="AG94" s="513"/>
      <c r="AI94" s="512" t="s">
        <v>149</v>
      </c>
      <c r="AJ94" s="512"/>
      <c r="AK94" s="512"/>
      <c r="AL94" s="512"/>
      <c r="AM94" s="512"/>
      <c r="AN94" s="512"/>
      <c r="AO94" s="512"/>
      <c r="AP94" s="512"/>
      <c r="AQ94" s="512"/>
      <c r="AR94" s="512"/>
      <c r="AS94" s="512"/>
      <c r="AT94" s="513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 x14ac:dyDescent="0.25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494"/>
      <c r="AW95" s="494"/>
      <c r="AX95" s="494"/>
      <c r="AY95" s="494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 x14ac:dyDescent="0.25">
      <c r="A96" s="506" t="s">
        <v>69</v>
      </c>
      <c r="B96" s="507"/>
      <c r="C96" s="507"/>
      <c r="D96" s="500" t="s">
        <v>154</v>
      </c>
      <c r="E96" s="500"/>
      <c r="F96" s="500"/>
      <c r="G96" s="501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 x14ac:dyDescent="0.25">
      <c r="A97" s="295">
        <v>3</v>
      </c>
      <c r="B97" s="81"/>
      <c r="C97" s="128"/>
      <c r="D97" s="470" t="s">
        <v>16</v>
      </c>
      <c r="E97" s="470"/>
      <c r="F97" s="470"/>
      <c r="G97" s="471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 x14ac:dyDescent="0.25">
      <c r="A98" s="499">
        <v>32</v>
      </c>
      <c r="B98" s="465"/>
      <c r="C98" s="128"/>
      <c r="D98" s="470" t="s">
        <v>4</v>
      </c>
      <c r="E98" s="470"/>
      <c r="F98" s="470"/>
      <c r="G98" s="471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 x14ac:dyDescent="0.25">
      <c r="A99" s="297"/>
      <c r="B99" s="235"/>
      <c r="C99" s="235">
        <v>321</v>
      </c>
      <c r="D99" s="449" t="s">
        <v>5</v>
      </c>
      <c r="E99" s="449"/>
      <c r="F99" s="449"/>
      <c r="G99" s="449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 x14ac:dyDescent="0.25">
      <c r="A100" s="297"/>
      <c r="B100" s="235"/>
      <c r="C100" s="235">
        <v>322</v>
      </c>
      <c r="D100" s="449" t="s">
        <v>6</v>
      </c>
      <c r="E100" s="449"/>
      <c r="F100" s="449"/>
      <c r="G100" s="449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 x14ac:dyDescent="0.25">
      <c r="A101" s="297"/>
      <c r="B101" s="235"/>
      <c r="C101" s="235">
        <v>323</v>
      </c>
      <c r="D101" s="449" t="s">
        <v>7</v>
      </c>
      <c r="E101" s="449"/>
      <c r="F101" s="449"/>
      <c r="G101" s="449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 x14ac:dyDescent="0.25">
      <c r="A102" s="297"/>
      <c r="B102" s="235"/>
      <c r="C102" s="235">
        <v>329</v>
      </c>
      <c r="D102" s="449" t="s">
        <v>8</v>
      </c>
      <c r="E102" s="449"/>
      <c r="F102" s="449"/>
      <c r="G102" s="450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 x14ac:dyDescent="0.25">
      <c r="A103" s="354"/>
      <c r="B103" s="355"/>
      <c r="D103" s="357"/>
      <c r="E103" s="357"/>
      <c r="F103" s="357"/>
      <c r="G103" s="357"/>
      <c r="I103" s="512" t="s">
        <v>150</v>
      </c>
      <c r="J103" s="512"/>
      <c r="K103" s="512"/>
      <c r="L103" s="512"/>
      <c r="M103" s="512"/>
      <c r="N103" s="512"/>
      <c r="O103" s="512"/>
      <c r="P103" s="512"/>
      <c r="Q103" s="512"/>
      <c r="R103" s="512"/>
      <c r="S103" s="512"/>
      <c r="T103" s="513"/>
      <c r="V103" s="512" t="s">
        <v>150</v>
      </c>
      <c r="W103" s="512"/>
      <c r="X103" s="512"/>
      <c r="Y103" s="512"/>
      <c r="Z103" s="512"/>
      <c r="AA103" s="512"/>
      <c r="AB103" s="512"/>
      <c r="AC103" s="512"/>
      <c r="AD103" s="512"/>
      <c r="AE103" s="512"/>
      <c r="AF103" s="512"/>
      <c r="AG103" s="513"/>
      <c r="AI103" s="512" t="s">
        <v>150</v>
      </c>
      <c r="AJ103" s="512"/>
      <c r="AK103" s="512"/>
      <c r="AL103" s="512"/>
      <c r="AM103" s="512"/>
      <c r="AN103" s="512"/>
      <c r="AO103" s="512"/>
      <c r="AP103" s="512"/>
      <c r="AQ103" s="512"/>
      <c r="AR103" s="512"/>
      <c r="AS103" s="512"/>
      <c r="AT103" s="513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 x14ac:dyDescent="0.25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494"/>
      <c r="AW104" s="494"/>
      <c r="AX104" s="494"/>
      <c r="AY104" s="494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 x14ac:dyDescent="0.25">
      <c r="A105" s="506" t="s">
        <v>69</v>
      </c>
      <c r="B105" s="507"/>
      <c r="C105" s="507"/>
      <c r="D105" s="500" t="s">
        <v>155</v>
      </c>
      <c r="E105" s="500"/>
      <c r="F105" s="500"/>
      <c r="G105" s="501"/>
      <c r="H105" s="121">
        <f>SUM(I105:T105)</f>
        <v>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 x14ac:dyDescent="0.25">
      <c r="A106" s="295">
        <v>3</v>
      </c>
      <c r="B106" s="81"/>
      <c r="C106" s="128"/>
      <c r="D106" s="470" t="s">
        <v>16</v>
      </c>
      <c r="E106" s="470"/>
      <c r="F106" s="470"/>
      <c r="G106" s="471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 x14ac:dyDescent="0.25">
      <c r="A107" s="499">
        <v>31</v>
      </c>
      <c r="B107" s="465"/>
      <c r="C107" s="128"/>
      <c r="D107" s="470" t="s">
        <v>0</v>
      </c>
      <c r="E107" s="470"/>
      <c r="F107" s="470"/>
      <c r="G107" s="471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 x14ac:dyDescent="0.25">
      <c r="A108" s="297"/>
      <c r="B108" s="235"/>
      <c r="C108" s="235">
        <v>311</v>
      </c>
      <c r="D108" s="449" t="s">
        <v>1</v>
      </c>
      <c r="E108" s="449"/>
      <c r="F108" s="449"/>
      <c r="G108" s="449"/>
      <c r="H108" s="114">
        <f t="shared" si="241"/>
        <v>0</v>
      </c>
      <c r="I108" s="118"/>
      <c r="J108" s="132"/>
      <c r="K108" s="52"/>
      <c r="L108" s="120"/>
      <c r="M108" s="388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311"/>
      <c r="X108" s="311"/>
      <c r="Y108" s="307"/>
      <c r="Z108" s="390"/>
      <c r="AA108" s="308"/>
      <c r="AB108" s="309"/>
      <c r="AC108" s="309"/>
      <c r="AD108" s="309"/>
      <c r="AE108" s="309"/>
      <c r="AF108" s="309"/>
      <c r="AG108" s="307"/>
      <c r="AH108" s="345">
        <f t="shared" si="247"/>
        <v>0</v>
      </c>
      <c r="AI108" s="306"/>
      <c r="AJ108" s="311"/>
      <c r="AK108" s="311"/>
      <c r="AL108" s="307"/>
      <c r="AM108" s="390"/>
      <c r="AN108" s="308"/>
      <c r="AO108" s="309"/>
      <c r="AP108" s="309"/>
      <c r="AQ108" s="309"/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 x14ac:dyDescent="0.25">
      <c r="A109" s="297"/>
      <c r="B109" s="235"/>
      <c r="C109" s="235">
        <v>312</v>
      </c>
      <c r="D109" s="449" t="s">
        <v>2</v>
      </c>
      <c r="E109" s="449"/>
      <c r="F109" s="449"/>
      <c r="G109" s="450"/>
      <c r="H109" s="114">
        <f t="shared" si="241"/>
        <v>0</v>
      </c>
      <c r="I109" s="118"/>
      <c r="J109" s="132"/>
      <c r="K109" s="52"/>
      <c r="L109" s="120"/>
      <c r="M109" s="388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311"/>
      <c r="X109" s="311"/>
      <c r="Y109" s="307"/>
      <c r="Z109" s="390"/>
      <c r="AA109" s="308"/>
      <c r="AB109" s="309"/>
      <c r="AC109" s="309"/>
      <c r="AD109" s="309"/>
      <c r="AE109" s="309"/>
      <c r="AF109" s="309"/>
      <c r="AG109" s="307"/>
      <c r="AH109" s="345">
        <f t="shared" si="247"/>
        <v>0</v>
      </c>
      <c r="AI109" s="306"/>
      <c r="AJ109" s="311"/>
      <c r="AK109" s="311"/>
      <c r="AL109" s="307"/>
      <c r="AM109" s="390"/>
      <c r="AN109" s="308"/>
      <c r="AO109" s="309"/>
      <c r="AP109" s="309"/>
      <c r="AQ109" s="309"/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 x14ac:dyDescent="0.25">
      <c r="A110" s="297"/>
      <c r="B110" s="235"/>
      <c r="C110" s="235">
        <v>313</v>
      </c>
      <c r="D110" s="449" t="s">
        <v>3</v>
      </c>
      <c r="E110" s="449"/>
      <c r="F110" s="449"/>
      <c r="G110" s="449"/>
      <c r="H110" s="114">
        <f t="shared" si="241"/>
        <v>0</v>
      </c>
      <c r="I110" s="118"/>
      <c r="J110" s="132"/>
      <c r="K110" s="52"/>
      <c r="L110" s="120"/>
      <c r="M110" s="388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311"/>
      <c r="X110" s="311"/>
      <c r="Y110" s="307"/>
      <c r="Z110" s="390"/>
      <c r="AA110" s="308"/>
      <c r="AB110" s="309"/>
      <c r="AC110" s="309"/>
      <c r="AD110" s="309"/>
      <c r="AE110" s="309"/>
      <c r="AF110" s="309"/>
      <c r="AG110" s="307"/>
      <c r="AH110" s="345">
        <f t="shared" si="247"/>
        <v>0</v>
      </c>
      <c r="AI110" s="306"/>
      <c r="AJ110" s="311"/>
      <c r="AK110" s="311"/>
      <c r="AL110" s="307"/>
      <c r="AM110" s="390"/>
      <c r="AN110" s="308"/>
      <c r="AO110" s="309"/>
      <c r="AP110" s="309"/>
      <c r="AQ110" s="309"/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 x14ac:dyDescent="0.25">
      <c r="A111" s="499">
        <v>32</v>
      </c>
      <c r="B111" s="465"/>
      <c r="C111" s="128"/>
      <c r="D111" s="470" t="s">
        <v>4</v>
      </c>
      <c r="E111" s="470"/>
      <c r="F111" s="470"/>
      <c r="G111" s="471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 x14ac:dyDescent="0.25">
      <c r="A112" s="297"/>
      <c r="B112" s="235"/>
      <c r="C112" s="235">
        <v>321</v>
      </c>
      <c r="D112" s="449" t="s">
        <v>5</v>
      </c>
      <c r="E112" s="449"/>
      <c r="F112" s="449"/>
      <c r="G112" s="449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 x14ac:dyDescent="0.25">
      <c r="A113" s="297"/>
      <c r="B113" s="235"/>
      <c r="C113" s="235">
        <v>322</v>
      </c>
      <c r="D113" s="449" t="s">
        <v>6</v>
      </c>
      <c r="E113" s="449"/>
      <c r="F113" s="449"/>
      <c r="G113" s="449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 x14ac:dyDescent="0.25">
      <c r="A114" s="297"/>
      <c r="B114" s="235"/>
      <c r="C114" s="235">
        <v>323</v>
      </c>
      <c r="D114" s="449" t="s">
        <v>7</v>
      </c>
      <c r="E114" s="449"/>
      <c r="F114" s="449"/>
      <c r="G114" s="449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 x14ac:dyDescent="0.25">
      <c r="A115" s="297"/>
      <c r="B115" s="235"/>
      <c r="C115" s="235">
        <v>329</v>
      </c>
      <c r="D115" s="449" t="s">
        <v>8</v>
      </c>
      <c r="E115" s="449"/>
      <c r="F115" s="449"/>
      <c r="G115" s="450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 x14ac:dyDescent="0.25">
      <c r="A116" s="354"/>
      <c r="B116" s="355"/>
      <c r="D116" s="357"/>
      <c r="E116" s="357"/>
      <c r="F116" s="357"/>
      <c r="G116" s="357"/>
      <c r="I116" s="512" t="s">
        <v>151</v>
      </c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3"/>
      <c r="V116" s="512" t="s">
        <v>151</v>
      </c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3"/>
      <c r="AI116" s="512" t="s">
        <v>151</v>
      </c>
      <c r="AJ116" s="512"/>
      <c r="AK116" s="512"/>
      <c r="AL116" s="512"/>
      <c r="AM116" s="512"/>
      <c r="AN116" s="512"/>
      <c r="AO116" s="512"/>
      <c r="AP116" s="512"/>
      <c r="AQ116" s="512"/>
      <c r="AR116" s="512"/>
      <c r="AS116" s="512"/>
      <c r="AT116" s="513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 x14ac:dyDescent="0.25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 x14ac:dyDescent="0.25">
      <c r="A118" s="502" t="s">
        <v>157</v>
      </c>
      <c r="B118" s="503"/>
      <c r="C118" s="503"/>
      <c r="D118" s="504" t="s">
        <v>158</v>
      </c>
      <c r="E118" s="504"/>
      <c r="F118" s="504"/>
      <c r="G118" s="505"/>
      <c r="H118" s="135">
        <f>SUM(I118:T118)</f>
        <v>3733000</v>
      </c>
      <c r="I118" s="136">
        <f t="shared" ref="I118:T118" si="268">I119+I136+I146</f>
        <v>0</v>
      </c>
      <c r="J118" s="370">
        <f t="shared" ref="J118:K118" si="269">J119+J136+J146</f>
        <v>611000</v>
      </c>
      <c r="K118" s="415">
        <f t="shared" si="269"/>
        <v>0</v>
      </c>
      <c r="L118" s="161">
        <f t="shared" si="268"/>
        <v>9945</v>
      </c>
      <c r="M118" s="385">
        <f t="shared" si="268"/>
        <v>2942000</v>
      </c>
      <c r="N118" s="158">
        <f t="shared" si="268"/>
        <v>0</v>
      </c>
      <c r="O118" s="137">
        <f t="shared" si="268"/>
        <v>170055</v>
      </c>
      <c r="P118" s="137">
        <f t="shared" ref="P118" si="270">P119+P136+P146</f>
        <v>0</v>
      </c>
      <c r="Q118" s="137">
        <f t="shared" si="268"/>
        <v>0</v>
      </c>
      <c r="R118" s="137">
        <f t="shared" si="268"/>
        <v>0</v>
      </c>
      <c r="S118" s="137">
        <f t="shared" si="268"/>
        <v>0</v>
      </c>
      <c r="T118" s="161">
        <f t="shared" si="268"/>
        <v>0</v>
      </c>
      <c r="U118" s="328">
        <f t="shared" ref="U118:U133" si="271">SUM(V118:AG118)</f>
        <v>3733000</v>
      </c>
      <c r="V118" s="136">
        <f>V119+V136+V146</f>
        <v>0</v>
      </c>
      <c r="W118" s="370">
        <f>W119+W136+W146</f>
        <v>611000</v>
      </c>
      <c r="X118" s="370">
        <f>X119+X136+X146</f>
        <v>0</v>
      </c>
      <c r="Y118" s="161">
        <f t="shared" ref="Y118:AG118" si="272">Y119+Y136+Y146</f>
        <v>9945</v>
      </c>
      <c r="Z118" s="385">
        <f t="shared" si="272"/>
        <v>2942000</v>
      </c>
      <c r="AA118" s="158">
        <f t="shared" si="272"/>
        <v>0</v>
      </c>
      <c r="AB118" s="137">
        <f t="shared" si="272"/>
        <v>170055</v>
      </c>
      <c r="AC118" s="137">
        <f t="shared" ref="AC118" si="273">AC119+AC136+AC146</f>
        <v>0</v>
      </c>
      <c r="AD118" s="137">
        <f t="shared" si="272"/>
        <v>0</v>
      </c>
      <c r="AE118" s="137">
        <f t="shared" si="272"/>
        <v>0</v>
      </c>
      <c r="AF118" s="137">
        <f t="shared" si="272"/>
        <v>0</v>
      </c>
      <c r="AG118" s="161">
        <f t="shared" si="272"/>
        <v>0</v>
      </c>
      <c r="AH118" s="342">
        <f t="shared" ref="AH118:AH133" si="274">SUM(AI118:AT118)</f>
        <v>3733000</v>
      </c>
      <c r="AI118" s="136">
        <f>AI119+AI136+AI146</f>
        <v>0</v>
      </c>
      <c r="AJ118" s="370">
        <f>AJ119+AJ136+AJ146</f>
        <v>611000</v>
      </c>
      <c r="AK118" s="370">
        <f>AK119+AK136+AK146</f>
        <v>0</v>
      </c>
      <c r="AL118" s="161">
        <f t="shared" ref="AL118:AT118" si="275">AL119+AL136+AL146</f>
        <v>9945</v>
      </c>
      <c r="AM118" s="385">
        <f t="shared" si="275"/>
        <v>2942000</v>
      </c>
      <c r="AN118" s="158">
        <f t="shared" si="275"/>
        <v>0</v>
      </c>
      <c r="AO118" s="137">
        <f t="shared" si="275"/>
        <v>170055</v>
      </c>
      <c r="AP118" s="137">
        <f t="shared" ref="AP118" si="276">AP119+AP136+AP146</f>
        <v>0</v>
      </c>
      <c r="AQ118" s="137">
        <f t="shared" si="275"/>
        <v>0</v>
      </c>
      <c r="AR118" s="137">
        <f t="shared" si="275"/>
        <v>0</v>
      </c>
      <c r="AS118" s="137">
        <f t="shared" si="275"/>
        <v>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 x14ac:dyDescent="0.25">
      <c r="A119" s="495" t="s">
        <v>159</v>
      </c>
      <c r="B119" s="496"/>
      <c r="C119" s="496"/>
      <c r="D119" s="500" t="s">
        <v>171</v>
      </c>
      <c r="E119" s="500"/>
      <c r="F119" s="500"/>
      <c r="G119" s="501"/>
      <c r="H119" s="121">
        <f t="shared" ref="H119:H133" si="277">SUM(I119:T119)</f>
        <v>3733000</v>
      </c>
      <c r="I119" s="122">
        <f>I120</f>
        <v>0</v>
      </c>
      <c r="J119" s="371">
        <f>J120</f>
        <v>611000</v>
      </c>
      <c r="K119" s="416">
        <f t="shared" ref="K119:AT119" si="278">K120</f>
        <v>0</v>
      </c>
      <c r="L119" s="124">
        <f t="shared" si="278"/>
        <v>9945</v>
      </c>
      <c r="M119" s="386">
        <f t="shared" si="278"/>
        <v>2942000</v>
      </c>
      <c r="N119" s="159">
        <f t="shared" si="278"/>
        <v>0</v>
      </c>
      <c r="O119" s="123">
        <f t="shared" si="278"/>
        <v>170055</v>
      </c>
      <c r="P119" s="123">
        <f t="shared" si="278"/>
        <v>0</v>
      </c>
      <c r="Q119" s="123">
        <f t="shared" si="278"/>
        <v>0</v>
      </c>
      <c r="R119" s="123">
        <f t="shared" si="278"/>
        <v>0</v>
      </c>
      <c r="S119" s="123">
        <f t="shared" si="278"/>
        <v>0</v>
      </c>
      <c r="T119" s="124">
        <f t="shared" si="278"/>
        <v>0</v>
      </c>
      <c r="U119" s="327">
        <f t="shared" si="271"/>
        <v>3733000</v>
      </c>
      <c r="V119" s="122">
        <f>V120</f>
        <v>0</v>
      </c>
      <c r="W119" s="371">
        <f>W120</f>
        <v>611000</v>
      </c>
      <c r="X119" s="371">
        <f>X120</f>
        <v>0</v>
      </c>
      <c r="Y119" s="124">
        <f t="shared" si="278"/>
        <v>9945</v>
      </c>
      <c r="Z119" s="386">
        <f t="shared" si="278"/>
        <v>2942000</v>
      </c>
      <c r="AA119" s="159">
        <f t="shared" si="278"/>
        <v>0</v>
      </c>
      <c r="AB119" s="123">
        <f t="shared" si="278"/>
        <v>170055</v>
      </c>
      <c r="AC119" s="123">
        <f t="shared" si="278"/>
        <v>0</v>
      </c>
      <c r="AD119" s="123">
        <f t="shared" si="278"/>
        <v>0</v>
      </c>
      <c r="AE119" s="123">
        <f t="shared" si="278"/>
        <v>0</v>
      </c>
      <c r="AF119" s="123">
        <f t="shared" si="278"/>
        <v>0</v>
      </c>
      <c r="AG119" s="124">
        <f t="shared" si="278"/>
        <v>0</v>
      </c>
      <c r="AH119" s="343">
        <f t="shared" si="274"/>
        <v>3733000</v>
      </c>
      <c r="AI119" s="122">
        <f>AI120</f>
        <v>0</v>
      </c>
      <c r="AJ119" s="371">
        <f>AJ120</f>
        <v>611000</v>
      </c>
      <c r="AK119" s="371">
        <f>AK120</f>
        <v>0</v>
      </c>
      <c r="AL119" s="124">
        <f t="shared" si="278"/>
        <v>9945</v>
      </c>
      <c r="AM119" s="386">
        <f t="shared" si="278"/>
        <v>2942000</v>
      </c>
      <c r="AN119" s="159">
        <f t="shared" si="278"/>
        <v>0</v>
      </c>
      <c r="AO119" s="123">
        <f t="shared" si="278"/>
        <v>170055</v>
      </c>
      <c r="AP119" s="123">
        <f t="shared" si="278"/>
        <v>0</v>
      </c>
      <c r="AQ119" s="123">
        <f t="shared" si="278"/>
        <v>0</v>
      </c>
      <c r="AR119" s="123">
        <f t="shared" si="278"/>
        <v>0</v>
      </c>
      <c r="AS119" s="123">
        <f t="shared" si="278"/>
        <v>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 x14ac:dyDescent="0.25">
      <c r="A120" s="295">
        <v>3</v>
      </c>
      <c r="B120" s="81"/>
      <c r="C120" s="128"/>
      <c r="D120" s="470" t="s">
        <v>16</v>
      </c>
      <c r="E120" s="470"/>
      <c r="F120" s="470"/>
      <c r="G120" s="471"/>
      <c r="H120" s="113">
        <f t="shared" si="277"/>
        <v>3733000</v>
      </c>
      <c r="I120" s="115">
        <f>I121+I125+I131</f>
        <v>0</v>
      </c>
      <c r="J120" s="69">
        <f>J121+J125+J131</f>
        <v>611000</v>
      </c>
      <c r="K120" s="410">
        <f t="shared" ref="K120" si="279">K121+K125+K131</f>
        <v>0</v>
      </c>
      <c r="L120" s="117">
        <f t="shared" ref="L120:T120" si="280">L121+L125+L131</f>
        <v>9945</v>
      </c>
      <c r="M120" s="387">
        <f t="shared" si="280"/>
        <v>2942000</v>
      </c>
      <c r="N120" s="133">
        <f t="shared" si="280"/>
        <v>0</v>
      </c>
      <c r="O120" s="116">
        <f t="shared" si="280"/>
        <v>170055</v>
      </c>
      <c r="P120" s="116">
        <f t="shared" ref="P120" si="281">P121+P125+P131</f>
        <v>0</v>
      </c>
      <c r="Q120" s="116">
        <f t="shared" si="280"/>
        <v>0</v>
      </c>
      <c r="R120" s="116">
        <f t="shared" si="280"/>
        <v>0</v>
      </c>
      <c r="S120" s="116">
        <f t="shared" si="280"/>
        <v>0</v>
      </c>
      <c r="T120" s="117">
        <f t="shared" si="280"/>
        <v>0</v>
      </c>
      <c r="U120" s="313">
        <f t="shared" si="271"/>
        <v>3733000</v>
      </c>
      <c r="V120" s="115">
        <f>V121+V125+V131</f>
        <v>0</v>
      </c>
      <c r="W120" s="69">
        <f>W121+W125+W131</f>
        <v>611000</v>
      </c>
      <c r="X120" s="69">
        <f>X121+X125+X131</f>
        <v>0</v>
      </c>
      <c r="Y120" s="117">
        <f t="shared" ref="Y120:AG120" si="282">Y121+Y125+Y131</f>
        <v>9945</v>
      </c>
      <c r="Z120" s="387">
        <f t="shared" si="282"/>
        <v>2942000</v>
      </c>
      <c r="AA120" s="133">
        <f t="shared" si="282"/>
        <v>0</v>
      </c>
      <c r="AB120" s="116">
        <f t="shared" si="282"/>
        <v>170055</v>
      </c>
      <c r="AC120" s="116">
        <f t="shared" ref="AC120" si="283">AC121+AC125+AC131</f>
        <v>0</v>
      </c>
      <c r="AD120" s="116">
        <f t="shared" si="282"/>
        <v>0</v>
      </c>
      <c r="AE120" s="116">
        <f t="shared" si="282"/>
        <v>0</v>
      </c>
      <c r="AF120" s="116">
        <f t="shared" si="282"/>
        <v>0</v>
      </c>
      <c r="AG120" s="117">
        <f t="shared" si="282"/>
        <v>0</v>
      </c>
      <c r="AH120" s="344">
        <f t="shared" si="274"/>
        <v>3733000</v>
      </c>
      <c r="AI120" s="115">
        <f>AI121+AI125+AI131</f>
        <v>0</v>
      </c>
      <c r="AJ120" s="69">
        <f>AJ121+AJ125+AJ131</f>
        <v>611000</v>
      </c>
      <c r="AK120" s="69">
        <f>AK121+AK125+AK131</f>
        <v>0</v>
      </c>
      <c r="AL120" s="117">
        <f t="shared" ref="AL120:AT120" si="284">AL121+AL125+AL131</f>
        <v>9945</v>
      </c>
      <c r="AM120" s="387">
        <f t="shared" si="284"/>
        <v>2942000</v>
      </c>
      <c r="AN120" s="133">
        <f t="shared" si="284"/>
        <v>0</v>
      </c>
      <c r="AO120" s="116">
        <f t="shared" si="284"/>
        <v>170055</v>
      </c>
      <c r="AP120" s="116">
        <f t="shared" ref="AP120" si="285">AP121+AP125+AP131</f>
        <v>0</v>
      </c>
      <c r="AQ120" s="116">
        <f t="shared" si="284"/>
        <v>0</v>
      </c>
      <c r="AR120" s="116">
        <f t="shared" si="284"/>
        <v>0</v>
      </c>
      <c r="AS120" s="116">
        <f t="shared" si="284"/>
        <v>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 x14ac:dyDescent="0.25">
      <c r="A121" s="499">
        <v>31</v>
      </c>
      <c r="B121" s="465"/>
      <c r="C121" s="128"/>
      <c r="D121" s="470" t="s">
        <v>0</v>
      </c>
      <c r="E121" s="470"/>
      <c r="F121" s="470"/>
      <c r="G121" s="471"/>
      <c r="H121" s="113">
        <f t="shared" si="277"/>
        <v>2720000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2720000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2720000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2720000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2720000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2720000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 x14ac:dyDescent="0.25">
      <c r="A122" s="297"/>
      <c r="B122" s="235"/>
      <c r="C122" s="235">
        <v>311</v>
      </c>
      <c r="D122" s="449" t="s">
        <v>1</v>
      </c>
      <c r="E122" s="449"/>
      <c r="F122" s="449"/>
      <c r="G122" s="449"/>
      <c r="H122" s="114">
        <f t="shared" si="277"/>
        <v>2280000</v>
      </c>
      <c r="I122" s="118"/>
      <c r="J122" s="132"/>
      <c r="K122" s="52"/>
      <c r="L122" s="120"/>
      <c r="M122" s="388">
        <v>2280000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2280000</v>
      </c>
      <c r="V122" s="306"/>
      <c r="W122" s="311"/>
      <c r="X122" s="311"/>
      <c r="Y122" s="307"/>
      <c r="Z122" s="390">
        <v>2280000</v>
      </c>
      <c r="AA122" s="308"/>
      <c r="AB122" s="309"/>
      <c r="AC122" s="309"/>
      <c r="AD122" s="309"/>
      <c r="AE122" s="309"/>
      <c r="AF122" s="309"/>
      <c r="AG122" s="307"/>
      <c r="AH122" s="345">
        <f t="shared" si="274"/>
        <v>2280000</v>
      </c>
      <c r="AI122" s="306"/>
      <c r="AJ122" s="311"/>
      <c r="AK122" s="311"/>
      <c r="AL122" s="307"/>
      <c r="AM122" s="390">
        <v>2280000</v>
      </c>
      <c r="AN122" s="308"/>
      <c r="AO122" s="309"/>
      <c r="AP122" s="309"/>
      <c r="AQ122" s="309"/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 x14ac:dyDescent="0.25">
      <c r="A123" s="297"/>
      <c r="B123" s="235"/>
      <c r="C123" s="235">
        <v>312</v>
      </c>
      <c r="D123" s="449" t="s">
        <v>2</v>
      </c>
      <c r="E123" s="449"/>
      <c r="F123" s="449"/>
      <c r="G123" s="450"/>
      <c r="H123" s="114">
        <f t="shared" si="277"/>
        <v>50000</v>
      </c>
      <c r="I123" s="118"/>
      <c r="J123" s="132"/>
      <c r="K123" s="52"/>
      <c r="L123" s="120"/>
      <c r="M123" s="388">
        <v>50000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50000</v>
      </c>
      <c r="V123" s="306"/>
      <c r="W123" s="311"/>
      <c r="X123" s="311"/>
      <c r="Y123" s="307"/>
      <c r="Z123" s="390">
        <v>50000</v>
      </c>
      <c r="AA123" s="308"/>
      <c r="AB123" s="309"/>
      <c r="AC123" s="309"/>
      <c r="AD123" s="309"/>
      <c r="AE123" s="309"/>
      <c r="AF123" s="309"/>
      <c r="AG123" s="307"/>
      <c r="AH123" s="345">
        <f t="shared" si="274"/>
        <v>50000</v>
      </c>
      <c r="AI123" s="306"/>
      <c r="AJ123" s="311"/>
      <c r="AK123" s="311"/>
      <c r="AL123" s="307"/>
      <c r="AM123" s="390">
        <v>50000</v>
      </c>
      <c r="AN123" s="308"/>
      <c r="AO123" s="309"/>
      <c r="AP123" s="309"/>
      <c r="AQ123" s="309"/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 x14ac:dyDescent="0.25">
      <c r="A124" s="297"/>
      <c r="B124" s="235"/>
      <c r="C124" s="235">
        <v>313</v>
      </c>
      <c r="D124" s="449" t="s">
        <v>3</v>
      </c>
      <c r="E124" s="449"/>
      <c r="F124" s="449"/>
      <c r="G124" s="449"/>
      <c r="H124" s="114">
        <f t="shared" si="277"/>
        <v>390000</v>
      </c>
      <c r="I124" s="118"/>
      <c r="J124" s="132"/>
      <c r="K124" s="52"/>
      <c r="L124" s="120"/>
      <c r="M124" s="388">
        <v>390000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390000</v>
      </c>
      <c r="V124" s="306"/>
      <c r="W124" s="311"/>
      <c r="X124" s="311"/>
      <c r="Y124" s="307"/>
      <c r="Z124" s="390">
        <v>390000</v>
      </c>
      <c r="AA124" s="308"/>
      <c r="AB124" s="309"/>
      <c r="AC124" s="309"/>
      <c r="AD124" s="309"/>
      <c r="AE124" s="309"/>
      <c r="AF124" s="309"/>
      <c r="AG124" s="307"/>
      <c r="AH124" s="345">
        <f t="shared" si="274"/>
        <v>390000</v>
      </c>
      <c r="AI124" s="306"/>
      <c r="AJ124" s="311"/>
      <c r="AK124" s="311"/>
      <c r="AL124" s="307"/>
      <c r="AM124" s="390">
        <v>390000</v>
      </c>
      <c r="AN124" s="308"/>
      <c r="AO124" s="309"/>
      <c r="AP124" s="309"/>
      <c r="AQ124" s="309"/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 x14ac:dyDescent="0.25">
      <c r="A125" s="499">
        <v>32</v>
      </c>
      <c r="B125" s="465"/>
      <c r="C125" s="128"/>
      <c r="D125" s="470" t="s">
        <v>4</v>
      </c>
      <c r="E125" s="470"/>
      <c r="F125" s="470"/>
      <c r="G125" s="471"/>
      <c r="H125" s="113">
        <f t="shared" si="277"/>
        <v>1009000</v>
      </c>
      <c r="I125" s="115">
        <f>SUM(I126:I130)</f>
        <v>0</v>
      </c>
      <c r="J125" s="69">
        <f>SUM(J126:J130)</f>
        <v>607000</v>
      </c>
      <c r="K125" s="410">
        <f t="shared" ref="K125" si="293">SUM(K126:K130)</f>
        <v>0</v>
      </c>
      <c r="L125" s="117">
        <f t="shared" ref="L125:T125" si="294">SUM(L126:L130)</f>
        <v>9945</v>
      </c>
      <c r="M125" s="387">
        <f>SUM(M126:M130)</f>
        <v>222000</v>
      </c>
      <c r="N125" s="133">
        <f t="shared" si="294"/>
        <v>0</v>
      </c>
      <c r="O125" s="116">
        <f t="shared" si="294"/>
        <v>170055</v>
      </c>
      <c r="P125" s="116">
        <f t="shared" ref="P125" si="295">SUM(P126:P130)</f>
        <v>0</v>
      </c>
      <c r="Q125" s="116">
        <f t="shared" si="294"/>
        <v>0</v>
      </c>
      <c r="R125" s="116">
        <f t="shared" si="294"/>
        <v>0</v>
      </c>
      <c r="S125" s="116">
        <f t="shared" si="294"/>
        <v>0</v>
      </c>
      <c r="T125" s="117">
        <f t="shared" si="294"/>
        <v>0</v>
      </c>
      <c r="U125" s="313">
        <f t="shared" si="271"/>
        <v>1009000</v>
      </c>
      <c r="V125" s="115">
        <f>SUM(V126:V130)</f>
        <v>0</v>
      </c>
      <c r="W125" s="69">
        <f>SUM(W126:W130)</f>
        <v>607000</v>
      </c>
      <c r="X125" s="69">
        <f>SUM(X126:X130)</f>
        <v>0</v>
      </c>
      <c r="Y125" s="117">
        <f t="shared" ref="Y125" si="296">SUM(Y126:Y130)</f>
        <v>9945</v>
      </c>
      <c r="Z125" s="387">
        <f>SUM(Z126:Z130)</f>
        <v>222000</v>
      </c>
      <c r="AA125" s="133">
        <f t="shared" ref="AA125:AG125" si="297">SUM(AA126:AA130)</f>
        <v>0</v>
      </c>
      <c r="AB125" s="116">
        <f t="shared" si="297"/>
        <v>170055</v>
      </c>
      <c r="AC125" s="116">
        <f t="shared" ref="AC125" si="298">SUM(AC126:AC130)</f>
        <v>0</v>
      </c>
      <c r="AD125" s="116">
        <f t="shared" si="297"/>
        <v>0</v>
      </c>
      <c r="AE125" s="116">
        <f t="shared" si="297"/>
        <v>0</v>
      </c>
      <c r="AF125" s="116">
        <f t="shared" si="297"/>
        <v>0</v>
      </c>
      <c r="AG125" s="117">
        <f t="shared" si="297"/>
        <v>0</v>
      </c>
      <c r="AH125" s="344">
        <f t="shared" si="274"/>
        <v>1009000</v>
      </c>
      <c r="AI125" s="115">
        <f>SUM(AI126:AI130)</f>
        <v>0</v>
      </c>
      <c r="AJ125" s="69">
        <f>SUM(AJ126:AJ130)</f>
        <v>607000</v>
      </c>
      <c r="AK125" s="69">
        <f>SUM(AK126:AK130)</f>
        <v>0</v>
      </c>
      <c r="AL125" s="117">
        <f t="shared" ref="AL125" si="299">SUM(AL126:AL130)</f>
        <v>9945</v>
      </c>
      <c r="AM125" s="387">
        <f>SUM(AM126:AM130)</f>
        <v>222000</v>
      </c>
      <c r="AN125" s="133">
        <f t="shared" ref="AN125:AT125" si="300">SUM(AN126:AN130)</f>
        <v>0</v>
      </c>
      <c r="AO125" s="116">
        <f t="shared" si="300"/>
        <v>170055</v>
      </c>
      <c r="AP125" s="116">
        <f t="shared" ref="AP125" si="301">SUM(AP126:AP130)</f>
        <v>0</v>
      </c>
      <c r="AQ125" s="116">
        <f t="shared" si="300"/>
        <v>0</v>
      </c>
      <c r="AR125" s="116">
        <f t="shared" si="300"/>
        <v>0</v>
      </c>
      <c r="AS125" s="116">
        <f t="shared" si="300"/>
        <v>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 x14ac:dyDescent="0.25">
      <c r="A126" s="297"/>
      <c r="B126" s="235"/>
      <c r="C126" s="235">
        <v>321</v>
      </c>
      <c r="D126" s="449" t="s">
        <v>5</v>
      </c>
      <c r="E126" s="449"/>
      <c r="F126" s="449"/>
      <c r="G126" s="449"/>
      <c r="H126" s="114">
        <f t="shared" si="277"/>
        <v>240000</v>
      </c>
      <c r="I126" s="118"/>
      <c r="J126" s="132">
        <v>30000</v>
      </c>
      <c r="K126" s="52"/>
      <c r="L126" s="120"/>
      <c r="M126" s="388">
        <v>210000</v>
      </c>
      <c r="N126" s="156"/>
      <c r="O126" s="119"/>
      <c r="P126" s="119"/>
      <c r="Q126" s="119"/>
      <c r="R126" s="119"/>
      <c r="S126" s="119"/>
      <c r="T126" s="120"/>
      <c r="U126" s="321">
        <f t="shared" si="271"/>
        <v>240000</v>
      </c>
      <c r="V126" s="306"/>
      <c r="W126" s="311">
        <v>30000</v>
      </c>
      <c r="X126" s="311"/>
      <c r="Y126" s="307"/>
      <c r="Z126" s="390">
        <v>210000</v>
      </c>
      <c r="AA126" s="308"/>
      <c r="AB126" s="309"/>
      <c r="AC126" s="309"/>
      <c r="AD126" s="309"/>
      <c r="AE126" s="309"/>
      <c r="AF126" s="309"/>
      <c r="AG126" s="307"/>
      <c r="AH126" s="345">
        <f t="shared" si="274"/>
        <v>240000</v>
      </c>
      <c r="AI126" s="306"/>
      <c r="AJ126" s="311">
        <v>30000</v>
      </c>
      <c r="AK126" s="311"/>
      <c r="AL126" s="307"/>
      <c r="AM126" s="390">
        <v>210000</v>
      </c>
      <c r="AN126" s="308"/>
      <c r="AO126" s="309"/>
      <c r="AP126" s="309"/>
      <c r="AQ126" s="309"/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 x14ac:dyDescent="0.25">
      <c r="A127" s="297"/>
      <c r="B127" s="235"/>
      <c r="C127" s="235">
        <v>322</v>
      </c>
      <c r="D127" s="449" t="s">
        <v>6</v>
      </c>
      <c r="E127" s="449"/>
      <c r="F127" s="449"/>
      <c r="G127" s="449"/>
      <c r="H127" s="114">
        <f t="shared" si="277"/>
        <v>499000</v>
      </c>
      <c r="I127" s="118"/>
      <c r="J127" s="132">
        <v>339000</v>
      </c>
      <c r="K127" s="52"/>
      <c r="L127" s="120">
        <v>9945</v>
      </c>
      <c r="M127" s="388"/>
      <c r="N127" s="156"/>
      <c r="O127" s="119">
        <v>150055</v>
      </c>
      <c r="P127" s="119"/>
      <c r="Q127" s="119"/>
      <c r="R127" s="119"/>
      <c r="S127" s="119"/>
      <c r="T127" s="120"/>
      <c r="U127" s="321">
        <f t="shared" si="271"/>
        <v>499000</v>
      </c>
      <c r="V127" s="306"/>
      <c r="W127" s="311">
        <v>339000</v>
      </c>
      <c r="X127" s="311"/>
      <c r="Y127" s="307">
        <v>9945</v>
      </c>
      <c r="Z127" s="390"/>
      <c r="AA127" s="308"/>
      <c r="AB127" s="309">
        <v>150055</v>
      </c>
      <c r="AC127" s="309"/>
      <c r="AD127" s="309"/>
      <c r="AE127" s="309"/>
      <c r="AF127" s="309"/>
      <c r="AG127" s="307"/>
      <c r="AH127" s="345">
        <f t="shared" si="274"/>
        <v>499000</v>
      </c>
      <c r="AI127" s="306"/>
      <c r="AJ127" s="311">
        <v>339000</v>
      </c>
      <c r="AK127" s="311"/>
      <c r="AL127" s="307">
        <v>9945</v>
      </c>
      <c r="AM127" s="390"/>
      <c r="AN127" s="308"/>
      <c r="AO127" s="309">
        <v>150055</v>
      </c>
      <c r="AP127" s="309"/>
      <c r="AQ127" s="309"/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 x14ac:dyDescent="0.25">
      <c r="A128" s="297"/>
      <c r="B128" s="235"/>
      <c r="C128" s="235">
        <v>323</v>
      </c>
      <c r="D128" s="449" t="s">
        <v>7</v>
      </c>
      <c r="E128" s="449"/>
      <c r="F128" s="449"/>
      <c r="G128" s="449"/>
      <c r="H128" s="114">
        <f>SUM(I128:T128)</f>
        <v>215000</v>
      </c>
      <c r="I128" s="118"/>
      <c r="J128" s="132">
        <v>215000</v>
      </c>
      <c r="K128" s="52"/>
      <c r="L128" s="120"/>
      <c r="M128" s="388"/>
      <c r="N128" s="156"/>
      <c r="O128" s="119"/>
      <c r="P128" s="119"/>
      <c r="Q128" s="119"/>
      <c r="R128" s="119"/>
      <c r="S128" s="119"/>
      <c r="T128" s="120"/>
      <c r="U128" s="321">
        <f t="shared" si="271"/>
        <v>215000</v>
      </c>
      <c r="V128" s="306"/>
      <c r="W128" s="311">
        <v>215000</v>
      </c>
      <c r="X128" s="311"/>
      <c r="Y128" s="307"/>
      <c r="Z128" s="390"/>
      <c r="AA128" s="308"/>
      <c r="AB128" s="309"/>
      <c r="AC128" s="309"/>
      <c r="AD128" s="309"/>
      <c r="AE128" s="309"/>
      <c r="AF128" s="309"/>
      <c r="AG128" s="307"/>
      <c r="AH128" s="345">
        <f t="shared" si="274"/>
        <v>215000</v>
      </c>
      <c r="AI128" s="306"/>
      <c r="AJ128" s="311">
        <v>215000</v>
      </c>
      <c r="AK128" s="311"/>
      <c r="AL128" s="307"/>
      <c r="AM128" s="390"/>
      <c r="AN128" s="308"/>
      <c r="AO128" s="309"/>
      <c r="AP128" s="309"/>
      <c r="AQ128" s="309"/>
      <c r="AR128" s="309"/>
      <c r="AS128" s="309"/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 x14ac:dyDescent="0.25">
      <c r="A129" s="297"/>
      <c r="B129" s="235"/>
      <c r="C129" s="235">
        <v>324</v>
      </c>
      <c r="D129" s="449" t="s">
        <v>100</v>
      </c>
      <c r="E129" s="449"/>
      <c r="F129" s="449"/>
      <c r="G129" s="449"/>
      <c r="H129" s="114">
        <f t="shared" si="277"/>
        <v>0</v>
      </c>
      <c r="I129" s="118"/>
      <c r="J129" s="132"/>
      <c r="K129" s="52"/>
      <c r="L129" s="120"/>
      <c r="M129" s="388"/>
      <c r="N129" s="156"/>
      <c r="O129" s="119"/>
      <c r="P129" s="119"/>
      <c r="Q129" s="119"/>
      <c r="R129" s="119"/>
      <c r="S129" s="119"/>
      <c r="T129" s="120"/>
      <c r="U129" s="321">
        <f t="shared" si="271"/>
        <v>0</v>
      </c>
      <c r="V129" s="306"/>
      <c r="W129" s="311"/>
      <c r="X129" s="311"/>
      <c r="Y129" s="307"/>
      <c r="Z129" s="390"/>
      <c r="AA129" s="308"/>
      <c r="AB129" s="309"/>
      <c r="AC129" s="309"/>
      <c r="AD129" s="309"/>
      <c r="AE129" s="309"/>
      <c r="AF129" s="309"/>
      <c r="AG129" s="307"/>
      <c r="AH129" s="345">
        <f t="shared" si="274"/>
        <v>0</v>
      </c>
      <c r="AI129" s="306"/>
      <c r="AJ129" s="311"/>
      <c r="AK129" s="311"/>
      <c r="AL129" s="307"/>
      <c r="AM129" s="390"/>
      <c r="AN129" s="308"/>
      <c r="AO129" s="309"/>
      <c r="AP129" s="309"/>
      <c r="AQ129" s="309"/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 x14ac:dyDescent="0.25">
      <c r="A130" s="297"/>
      <c r="B130" s="235"/>
      <c r="C130" s="235">
        <v>329</v>
      </c>
      <c r="D130" s="449" t="s">
        <v>8</v>
      </c>
      <c r="E130" s="449"/>
      <c r="F130" s="449"/>
      <c r="G130" s="450"/>
      <c r="H130" s="114">
        <f t="shared" si="277"/>
        <v>55000</v>
      </c>
      <c r="I130" s="118"/>
      <c r="J130" s="132">
        <v>23000</v>
      </c>
      <c r="K130" s="52"/>
      <c r="L130" s="120"/>
      <c r="M130" s="388">
        <v>12000</v>
      </c>
      <c r="N130" s="156"/>
      <c r="O130" s="119">
        <v>20000</v>
      </c>
      <c r="P130" s="119"/>
      <c r="Q130" s="119"/>
      <c r="R130" s="119"/>
      <c r="S130" s="119"/>
      <c r="T130" s="120"/>
      <c r="U130" s="321">
        <f t="shared" si="271"/>
        <v>55000</v>
      </c>
      <c r="V130" s="306"/>
      <c r="W130" s="311">
        <v>23000</v>
      </c>
      <c r="X130" s="311"/>
      <c r="Y130" s="307"/>
      <c r="Z130" s="390">
        <v>12000</v>
      </c>
      <c r="AA130" s="308"/>
      <c r="AB130" s="309">
        <v>20000</v>
      </c>
      <c r="AC130" s="309"/>
      <c r="AD130" s="309"/>
      <c r="AE130" s="309"/>
      <c r="AF130" s="309"/>
      <c r="AG130" s="307"/>
      <c r="AH130" s="345">
        <f t="shared" si="274"/>
        <v>55000</v>
      </c>
      <c r="AI130" s="306"/>
      <c r="AJ130" s="311">
        <v>23000</v>
      </c>
      <c r="AK130" s="311"/>
      <c r="AL130" s="307"/>
      <c r="AM130" s="390">
        <v>12000</v>
      </c>
      <c r="AN130" s="308"/>
      <c r="AO130" s="309">
        <v>20000</v>
      </c>
      <c r="AP130" s="309"/>
      <c r="AQ130" s="309"/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 x14ac:dyDescent="0.25">
      <c r="A131" s="499">
        <v>34</v>
      </c>
      <c r="B131" s="465"/>
      <c r="C131" s="128"/>
      <c r="D131" s="470" t="s">
        <v>9</v>
      </c>
      <c r="E131" s="470"/>
      <c r="F131" s="470"/>
      <c r="G131" s="471"/>
      <c r="H131" s="113">
        <f t="shared" si="277"/>
        <v>4000</v>
      </c>
      <c r="I131" s="115">
        <f>I132+I133</f>
        <v>0</v>
      </c>
      <c r="J131" s="69">
        <f>J132+J133</f>
        <v>4000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4000</v>
      </c>
      <c r="V131" s="115">
        <f>V132+V133</f>
        <v>0</v>
      </c>
      <c r="W131" s="69">
        <f>W132+W133</f>
        <v>4000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4000</v>
      </c>
      <c r="AI131" s="115">
        <f>AI132+AI133</f>
        <v>0</v>
      </c>
      <c r="AJ131" s="69">
        <f>AJ132+AJ133</f>
        <v>4000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 x14ac:dyDescent="0.25">
      <c r="A132" s="297"/>
      <c r="B132" s="235"/>
      <c r="C132" s="235">
        <v>342</v>
      </c>
      <c r="D132" s="449" t="s">
        <v>90</v>
      </c>
      <c r="E132" s="449"/>
      <c r="F132" s="449"/>
      <c r="G132" s="449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 x14ac:dyDescent="0.25">
      <c r="A133" s="297"/>
      <c r="B133" s="235"/>
      <c r="C133" s="235">
        <v>343</v>
      </c>
      <c r="D133" s="449" t="s">
        <v>10</v>
      </c>
      <c r="E133" s="449"/>
      <c r="F133" s="449"/>
      <c r="G133" s="449"/>
      <c r="H133" s="114">
        <f t="shared" si="277"/>
        <v>4000</v>
      </c>
      <c r="I133" s="118"/>
      <c r="J133" s="132">
        <v>4000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4000</v>
      </c>
      <c r="V133" s="306"/>
      <c r="W133" s="311">
        <v>4000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4000</v>
      </c>
      <c r="AI133" s="306"/>
      <c r="AJ133" s="311">
        <v>4000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 x14ac:dyDescent="0.25">
      <c r="A134" s="349"/>
      <c r="B134" s="350"/>
      <c r="D134" s="352"/>
      <c r="E134" s="352"/>
      <c r="F134" s="352"/>
      <c r="G134" s="352"/>
      <c r="I134" s="511" t="s">
        <v>179</v>
      </c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4"/>
      <c r="V134" s="511" t="s">
        <v>179</v>
      </c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4"/>
      <c r="AI134" s="511" t="s">
        <v>179</v>
      </c>
      <c r="AJ134" s="511"/>
      <c r="AK134" s="511"/>
      <c r="AL134" s="511"/>
      <c r="AM134" s="511"/>
      <c r="AN134" s="511"/>
      <c r="AO134" s="511"/>
      <c r="AP134" s="511"/>
      <c r="AQ134" s="511"/>
      <c r="AR134" s="511"/>
      <c r="AS134" s="511"/>
      <c r="AT134" s="514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 x14ac:dyDescent="0.25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 x14ac:dyDescent="0.25">
      <c r="A136" s="495" t="s">
        <v>160</v>
      </c>
      <c r="B136" s="496"/>
      <c r="C136" s="496"/>
      <c r="D136" s="497" t="s">
        <v>142</v>
      </c>
      <c r="E136" s="497"/>
      <c r="F136" s="497"/>
      <c r="G136" s="498"/>
      <c r="H136" s="121">
        <f t="shared" ref="H136:H144" si="309">SUM(I136:T136)</f>
        <v>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 x14ac:dyDescent="0.25">
      <c r="A137" s="295">
        <v>3</v>
      </c>
      <c r="B137" s="81"/>
      <c r="C137" s="128"/>
      <c r="D137" s="470" t="s">
        <v>16</v>
      </c>
      <c r="E137" s="470"/>
      <c r="F137" s="470"/>
      <c r="G137" s="471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 x14ac:dyDescent="0.25">
      <c r="A138" s="499">
        <v>32</v>
      </c>
      <c r="B138" s="465"/>
      <c r="C138" s="128"/>
      <c r="D138" s="470" t="s">
        <v>4</v>
      </c>
      <c r="E138" s="470"/>
      <c r="F138" s="470"/>
      <c r="G138" s="471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 x14ac:dyDescent="0.25">
      <c r="A139" s="297"/>
      <c r="B139" s="235"/>
      <c r="C139" s="235">
        <v>322</v>
      </c>
      <c r="D139" s="449" t="s">
        <v>6</v>
      </c>
      <c r="E139" s="449"/>
      <c r="F139" s="449"/>
      <c r="G139" s="450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 x14ac:dyDescent="0.25">
      <c r="A140" s="297"/>
      <c r="B140" s="235"/>
      <c r="C140" s="235">
        <v>323</v>
      </c>
      <c r="D140" s="449" t="s">
        <v>7</v>
      </c>
      <c r="E140" s="449"/>
      <c r="F140" s="449"/>
      <c r="G140" s="450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 x14ac:dyDescent="0.25">
      <c r="A141" s="295">
        <v>4</v>
      </c>
      <c r="B141" s="78"/>
      <c r="C141" s="78"/>
      <c r="D141" s="539" t="s">
        <v>17</v>
      </c>
      <c r="E141" s="539"/>
      <c r="F141" s="539"/>
      <c r="G141" s="540"/>
      <c r="H141" s="113">
        <f t="shared" si="309"/>
        <v>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 x14ac:dyDescent="0.25">
      <c r="A142" s="499">
        <v>42</v>
      </c>
      <c r="B142" s="465"/>
      <c r="C142" s="275"/>
      <c r="D142" s="470" t="s">
        <v>47</v>
      </c>
      <c r="E142" s="470"/>
      <c r="F142" s="470"/>
      <c r="G142" s="471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 x14ac:dyDescent="0.25">
      <c r="A143" s="298"/>
      <c r="B143" s="235"/>
      <c r="C143" s="235">
        <v>421</v>
      </c>
      <c r="D143" s="449" t="s">
        <v>75</v>
      </c>
      <c r="E143" s="449"/>
      <c r="F143" s="449"/>
      <c r="G143" s="450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 x14ac:dyDescent="0.25">
      <c r="A144" s="297"/>
      <c r="B144" s="235"/>
      <c r="C144" s="235">
        <v>422</v>
      </c>
      <c r="D144" s="449" t="s">
        <v>11</v>
      </c>
      <c r="E144" s="449"/>
      <c r="F144" s="449"/>
      <c r="G144" s="450"/>
      <c r="H144" s="114">
        <f t="shared" si="309"/>
        <v>0</v>
      </c>
      <c r="I144" s="118"/>
      <c r="J144" s="132"/>
      <c r="K144" s="52"/>
      <c r="L144" s="120"/>
      <c r="M144" s="388"/>
      <c r="N144" s="156"/>
      <c r="O144" s="119"/>
      <c r="P144" s="119"/>
      <c r="Q144" s="119"/>
      <c r="R144" s="119"/>
      <c r="S144" s="119"/>
      <c r="T144" s="120"/>
      <c r="U144" s="321">
        <f t="shared" si="313"/>
        <v>0</v>
      </c>
      <c r="V144" s="306"/>
      <c r="W144" s="311"/>
      <c r="X144" s="311"/>
      <c r="Y144" s="307"/>
      <c r="Z144" s="390"/>
      <c r="AA144" s="308"/>
      <c r="AB144" s="309"/>
      <c r="AC144" s="309"/>
      <c r="AD144" s="309"/>
      <c r="AE144" s="309"/>
      <c r="AF144" s="309"/>
      <c r="AG144" s="307"/>
      <c r="AH144" s="346">
        <f t="shared" si="317"/>
        <v>0</v>
      </c>
      <c r="AI144" s="306"/>
      <c r="AJ144" s="311"/>
      <c r="AK144" s="311"/>
      <c r="AL144" s="307"/>
      <c r="AM144" s="390"/>
      <c r="AN144" s="308"/>
      <c r="AO144" s="309"/>
      <c r="AP144" s="309"/>
      <c r="AQ144" s="309"/>
      <c r="AR144" s="309"/>
      <c r="AS144" s="309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 x14ac:dyDescent="0.25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 x14ac:dyDescent="0.25">
      <c r="A146" s="495" t="s">
        <v>161</v>
      </c>
      <c r="B146" s="496"/>
      <c r="C146" s="496"/>
      <c r="D146" s="497" t="s">
        <v>143</v>
      </c>
      <c r="E146" s="497"/>
      <c r="F146" s="497"/>
      <c r="G146" s="498"/>
      <c r="H146" s="121">
        <f>SUM(I146:T146)</f>
        <v>0</v>
      </c>
      <c r="I146" s="122">
        <f>I147</f>
        <v>0</v>
      </c>
      <c r="J146" s="371">
        <f>J147</f>
        <v>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371">
        <f t="shared" si="338"/>
        <v>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371">
        <f t="shared" si="339"/>
        <v>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 x14ac:dyDescent="0.25">
      <c r="A147" s="295">
        <v>3</v>
      </c>
      <c r="B147" s="81"/>
      <c r="C147" s="128"/>
      <c r="D147" s="470" t="s">
        <v>16</v>
      </c>
      <c r="E147" s="470"/>
      <c r="F147" s="470"/>
      <c r="G147" s="471"/>
      <c r="H147" s="113">
        <f>SUM(I147:T147)</f>
        <v>0</v>
      </c>
      <c r="I147" s="115">
        <f>I148</f>
        <v>0</v>
      </c>
      <c r="J147" s="69">
        <f>J148</f>
        <v>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 x14ac:dyDescent="0.25">
      <c r="A148" s="499">
        <v>32</v>
      </c>
      <c r="B148" s="465"/>
      <c r="C148" s="128"/>
      <c r="D148" s="470" t="s">
        <v>4</v>
      </c>
      <c r="E148" s="470"/>
      <c r="F148" s="470"/>
      <c r="G148" s="471"/>
      <c r="H148" s="113">
        <f>SUM(I148:T148)</f>
        <v>0</v>
      </c>
      <c r="I148" s="115">
        <f>I149+I150</f>
        <v>0</v>
      </c>
      <c r="J148" s="69">
        <f>J149+J150</f>
        <v>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 x14ac:dyDescent="0.25">
      <c r="A149" s="297"/>
      <c r="B149" s="235"/>
      <c r="C149" s="235">
        <v>322</v>
      </c>
      <c r="D149" s="449" t="s">
        <v>6</v>
      </c>
      <c r="E149" s="449"/>
      <c r="F149" s="449"/>
      <c r="G149" s="449"/>
      <c r="H149" s="114">
        <f>SUM(I149:T149)</f>
        <v>0</v>
      </c>
      <c r="I149" s="118"/>
      <c r="J149" s="132"/>
      <c r="K149" s="52"/>
      <c r="L149" s="120"/>
      <c r="M149" s="388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0</v>
      </c>
      <c r="AI149" s="306"/>
      <c r="AJ149" s="311"/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 x14ac:dyDescent="0.25">
      <c r="A150" s="297"/>
      <c r="B150" s="235"/>
      <c r="C150" s="235">
        <v>323</v>
      </c>
      <c r="D150" s="449" t="s">
        <v>7</v>
      </c>
      <c r="E150" s="449"/>
      <c r="F150" s="449"/>
      <c r="G150" s="449"/>
      <c r="H150" s="114">
        <f>SUM(I150:T150)</f>
        <v>0</v>
      </c>
      <c r="I150" s="118"/>
      <c r="J150" s="132"/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311"/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 x14ac:dyDescent="0.25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 x14ac:dyDescent="0.25">
      <c r="A152" s="502" t="s">
        <v>172</v>
      </c>
      <c r="B152" s="503"/>
      <c r="C152" s="503"/>
      <c r="D152" s="504" t="s">
        <v>173</v>
      </c>
      <c r="E152" s="504"/>
      <c r="F152" s="504"/>
      <c r="G152" s="505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 x14ac:dyDescent="0.25">
      <c r="A153" s="495" t="s">
        <v>174</v>
      </c>
      <c r="B153" s="496"/>
      <c r="C153" s="496"/>
      <c r="D153" s="497" t="s">
        <v>175</v>
      </c>
      <c r="E153" s="497"/>
      <c r="F153" s="497"/>
      <c r="G153" s="498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 x14ac:dyDescent="0.25">
      <c r="A154" s="295">
        <v>5</v>
      </c>
      <c r="B154" s="81"/>
      <c r="C154" s="81"/>
      <c r="D154" s="470" t="s">
        <v>73</v>
      </c>
      <c r="E154" s="470"/>
      <c r="F154" s="470"/>
      <c r="G154" s="471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 x14ac:dyDescent="0.25">
      <c r="A155" s="499">
        <v>54</v>
      </c>
      <c r="B155" s="465"/>
      <c r="C155" s="67"/>
      <c r="D155" s="470" t="s">
        <v>71</v>
      </c>
      <c r="E155" s="470"/>
      <c r="F155" s="470"/>
      <c r="G155" s="471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 x14ac:dyDescent="0.25">
      <c r="A156" s="287"/>
      <c r="B156" s="235"/>
      <c r="C156" s="235">
        <v>544</v>
      </c>
      <c r="D156" s="449" t="s">
        <v>72</v>
      </c>
      <c r="E156" s="449"/>
      <c r="F156" s="449"/>
      <c r="G156" s="450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 x14ac:dyDescent="0.25">
      <c r="A157" s="287"/>
      <c r="B157" s="235"/>
      <c r="C157" s="235">
        <v>545</v>
      </c>
      <c r="D157" s="449" t="s">
        <v>91</v>
      </c>
      <c r="E157" s="449"/>
      <c r="F157" s="449"/>
      <c r="G157" s="450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 x14ac:dyDescent="0.25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 x14ac:dyDescent="0.25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93</v>
      </c>
      <c r="AI159" s="509"/>
      <c r="AJ159" s="509"/>
      <c r="AK159" s="509"/>
      <c r="AL159" s="509"/>
      <c r="AN159" s="130"/>
      <c r="AQ159" s="131" t="s">
        <v>94</v>
      </c>
      <c r="AR159" s="509"/>
      <c r="AS159" s="509"/>
      <c r="AT159" s="509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 x14ac:dyDescent="0.25">
      <c r="A160" s="125"/>
      <c r="B160" s="125"/>
      <c r="C160" s="125"/>
      <c r="D160" s="286"/>
      <c r="E160" s="126"/>
      <c r="G160" s="329"/>
      <c r="H160" s="329"/>
      <c r="I160" s="508"/>
      <c r="J160" s="508"/>
      <c r="K160" s="508"/>
      <c r="L160" s="508"/>
      <c r="M160" s="508"/>
      <c r="N160" s="130"/>
      <c r="Q160" s="130"/>
      <c r="R160" s="508"/>
      <c r="S160" s="508"/>
      <c r="T160" s="508"/>
      <c r="U160" s="329"/>
      <c r="V160" s="508"/>
      <c r="W160" s="508"/>
      <c r="X160" s="508"/>
      <c r="Y160" s="508"/>
      <c r="Z160" s="508"/>
      <c r="AA160" s="130"/>
      <c r="AH160" s="329"/>
      <c r="AI160" s="510" t="s">
        <v>197</v>
      </c>
      <c r="AJ160" s="510"/>
      <c r="AK160" s="510"/>
      <c r="AL160" s="510"/>
      <c r="AN160" s="130"/>
      <c r="AQ160" s="130"/>
      <c r="AR160" s="510" t="s">
        <v>198</v>
      </c>
      <c r="AS160" s="510"/>
      <c r="AT160" s="510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 x14ac:dyDescent="0.25">
      <c r="A161" s="532" t="s">
        <v>68</v>
      </c>
      <c r="B161" s="532"/>
      <c r="C161" s="532"/>
      <c r="D161" s="519"/>
      <c r="E161" s="519"/>
      <c r="F161" s="519"/>
      <c r="G161" s="520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 x14ac:dyDescent="0.25">
      <c r="A162" s="525" t="s">
        <v>69</v>
      </c>
      <c r="B162" s="525"/>
      <c r="C162" s="525"/>
      <c r="D162" s="526"/>
      <c r="E162" s="526"/>
      <c r="F162" s="526"/>
      <c r="G162" s="527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 x14ac:dyDescent="0.25">
      <c r="A163" s="148">
        <v>3</v>
      </c>
      <c r="C163" s="39"/>
      <c r="D163" s="528" t="s">
        <v>16</v>
      </c>
      <c r="E163" s="528"/>
      <c r="F163" s="528"/>
      <c r="G163" s="529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 x14ac:dyDescent="0.25">
      <c r="A164" s="530">
        <v>31</v>
      </c>
      <c r="B164" s="530"/>
      <c r="C164" s="37"/>
      <c r="D164" s="531" t="s">
        <v>0</v>
      </c>
      <c r="E164" s="531"/>
      <c r="F164" s="531"/>
      <c r="G164" s="529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 x14ac:dyDescent="0.25">
      <c r="A165" s="515">
        <v>311</v>
      </c>
      <c r="B165" s="515"/>
      <c r="C165" s="515"/>
      <c r="D165" s="516" t="s">
        <v>1</v>
      </c>
      <c r="E165" s="516"/>
      <c r="F165" s="516"/>
      <c r="G165" s="517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 x14ac:dyDescent="0.25">
      <c r="A166" s="515">
        <v>312</v>
      </c>
      <c r="B166" s="515"/>
      <c r="C166" s="515"/>
      <c r="D166" s="516" t="s">
        <v>2</v>
      </c>
      <c r="E166" s="516"/>
      <c r="F166" s="516"/>
      <c r="G166" s="517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 x14ac:dyDescent="0.25">
      <c r="A167" s="515">
        <v>313</v>
      </c>
      <c r="B167" s="515"/>
      <c r="C167" s="515"/>
      <c r="D167" s="516" t="s">
        <v>3</v>
      </c>
      <c r="E167" s="516"/>
      <c r="F167" s="516"/>
      <c r="G167" s="517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 x14ac:dyDescent="0.25">
      <c r="A168" s="530">
        <v>32</v>
      </c>
      <c r="B168" s="530"/>
      <c r="C168" s="37"/>
      <c r="D168" s="531" t="s">
        <v>4</v>
      </c>
      <c r="E168" s="531"/>
      <c r="F168" s="531"/>
      <c r="G168" s="529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 x14ac:dyDescent="0.25">
      <c r="A169" s="515">
        <v>321</v>
      </c>
      <c r="B169" s="515"/>
      <c r="C169" s="515"/>
      <c r="D169" s="516" t="s">
        <v>5</v>
      </c>
      <c r="E169" s="516"/>
      <c r="F169" s="516"/>
      <c r="G169" s="517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 x14ac:dyDescent="0.25">
      <c r="A170" s="515">
        <v>322</v>
      </c>
      <c r="B170" s="515"/>
      <c r="C170" s="515"/>
      <c r="D170" s="516" t="s">
        <v>6</v>
      </c>
      <c r="E170" s="516"/>
      <c r="F170" s="516"/>
      <c r="G170" s="517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 x14ac:dyDescent="0.25">
      <c r="A171" s="515">
        <v>323</v>
      </c>
      <c r="B171" s="515"/>
      <c r="C171" s="515"/>
      <c r="D171" s="516" t="s">
        <v>7</v>
      </c>
      <c r="E171" s="516"/>
      <c r="F171" s="516"/>
      <c r="G171" s="517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 x14ac:dyDescent="0.25">
      <c r="A172" s="515">
        <v>329</v>
      </c>
      <c r="B172" s="515"/>
      <c r="C172" s="515"/>
      <c r="D172" s="516" t="s">
        <v>8</v>
      </c>
      <c r="E172" s="516"/>
      <c r="F172" s="516"/>
      <c r="G172" s="517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 x14ac:dyDescent="0.25">
      <c r="A173" s="530">
        <v>34</v>
      </c>
      <c r="B173" s="530"/>
      <c r="C173" s="37"/>
      <c r="D173" s="531" t="s">
        <v>9</v>
      </c>
      <c r="E173" s="531"/>
      <c r="F173" s="531"/>
      <c r="G173" s="529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 x14ac:dyDescent="0.25">
      <c r="A174" s="515">
        <v>343</v>
      </c>
      <c r="B174" s="515"/>
      <c r="C174" s="515"/>
      <c r="D174" s="516" t="s">
        <v>10</v>
      </c>
      <c r="E174" s="516"/>
      <c r="F174" s="516"/>
      <c r="G174" s="517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 x14ac:dyDescent="0.25">
      <c r="A175" s="47">
        <v>4</v>
      </c>
      <c r="B175" s="40"/>
      <c r="C175" s="40"/>
      <c r="D175" s="528" t="s">
        <v>17</v>
      </c>
      <c r="E175" s="528"/>
      <c r="F175" s="528"/>
      <c r="G175" s="529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 x14ac:dyDescent="0.25">
      <c r="A176" s="530">
        <v>42</v>
      </c>
      <c r="B176" s="530"/>
      <c r="C176" s="47"/>
      <c r="D176" s="531" t="s">
        <v>47</v>
      </c>
      <c r="E176" s="531"/>
      <c r="F176" s="531"/>
      <c r="G176" s="529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 x14ac:dyDescent="0.25">
      <c r="A177" s="515">
        <v>422</v>
      </c>
      <c r="B177" s="515"/>
      <c r="C177" s="515"/>
      <c r="D177" s="516" t="s">
        <v>11</v>
      </c>
      <c r="E177" s="516"/>
      <c r="F177" s="516"/>
      <c r="G177" s="516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 x14ac:dyDescent="0.25">
      <c r="A178" s="515">
        <v>424</v>
      </c>
      <c r="B178" s="515"/>
      <c r="C178" s="515"/>
      <c r="D178" s="516" t="s">
        <v>48</v>
      </c>
      <c r="E178" s="516"/>
      <c r="F178" s="516"/>
      <c r="G178" s="516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 x14ac:dyDescent="0.25">
      <c r="A182" s="515"/>
      <c r="B182" s="515"/>
      <c r="C182" s="515"/>
      <c r="D182" s="516"/>
      <c r="E182" s="516"/>
      <c r="F182" s="516"/>
      <c r="G182" s="517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 x14ac:dyDescent="0.25">
      <c r="A184" s="532"/>
      <c r="B184" s="532"/>
      <c r="C184" s="532"/>
      <c r="D184" s="541"/>
      <c r="E184" s="541"/>
      <c r="F184" s="541"/>
      <c r="G184" s="542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 x14ac:dyDescent="0.25">
      <c r="A185" s="525"/>
      <c r="B185" s="525"/>
      <c r="C185" s="525"/>
      <c r="D185" s="526"/>
      <c r="E185" s="526"/>
      <c r="F185" s="526"/>
      <c r="G185" s="527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 x14ac:dyDescent="0.25">
      <c r="A186" s="22">
        <v>3</v>
      </c>
      <c r="C186" s="39"/>
      <c r="D186" s="528" t="s">
        <v>16</v>
      </c>
      <c r="E186" s="528"/>
      <c r="F186" s="528"/>
      <c r="G186" s="529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 x14ac:dyDescent="0.25">
      <c r="A187" s="530">
        <v>31</v>
      </c>
      <c r="B187" s="530"/>
      <c r="C187" s="37"/>
      <c r="D187" s="531" t="s">
        <v>0</v>
      </c>
      <c r="E187" s="531"/>
      <c r="F187" s="531"/>
      <c r="G187" s="529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 x14ac:dyDescent="0.25">
      <c r="A188" s="515">
        <v>311</v>
      </c>
      <c r="B188" s="515"/>
      <c r="C188" s="515"/>
      <c r="D188" s="516" t="s">
        <v>1</v>
      </c>
      <c r="E188" s="516"/>
      <c r="F188" s="516"/>
      <c r="G188" s="516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 x14ac:dyDescent="0.25">
      <c r="A189" s="515">
        <v>312</v>
      </c>
      <c r="B189" s="515"/>
      <c r="C189" s="515"/>
      <c r="D189" s="516" t="s">
        <v>2</v>
      </c>
      <c r="E189" s="516"/>
      <c r="F189" s="516"/>
      <c r="G189" s="516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 x14ac:dyDescent="0.25">
      <c r="A190" s="515">
        <v>313</v>
      </c>
      <c r="B190" s="515"/>
      <c r="C190" s="515"/>
      <c r="D190" s="516" t="s">
        <v>3</v>
      </c>
      <c r="E190" s="516"/>
      <c r="F190" s="516"/>
      <c r="G190" s="516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 x14ac:dyDescent="0.25">
      <c r="A191" s="530">
        <v>32</v>
      </c>
      <c r="B191" s="530"/>
      <c r="C191" s="37"/>
      <c r="D191" s="531" t="s">
        <v>4</v>
      </c>
      <c r="E191" s="531"/>
      <c r="F191" s="531"/>
      <c r="G191" s="529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 x14ac:dyDescent="0.25">
      <c r="A192" s="515">
        <v>321</v>
      </c>
      <c r="B192" s="515"/>
      <c r="C192" s="515"/>
      <c r="D192" s="516" t="s">
        <v>5</v>
      </c>
      <c r="E192" s="516"/>
      <c r="F192" s="516"/>
      <c r="G192" s="516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 x14ac:dyDescent="0.25">
      <c r="A193" s="515">
        <v>322</v>
      </c>
      <c r="B193" s="515"/>
      <c r="C193" s="515"/>
      <c r="D193" s="516" t="s">
        <v>6</v>
      </c>
      <c r="E193" s="516"/>
      <c r="F193" s="516"/>
      <c r="G193" s="516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 x14ac:dyDescent="0.25">
      <c r="A194" s="515">
        <v>323</v>
      </c>
      <c r="B194" s="515"/>
      <c r="C194" s="515"/>
      <c r="D194" s="516" t="s">
        <v>7</v>
      </c>
      <c r="E194" s="516"/>
      <c r="F194" s="516"/>
      <c r="G194" s="516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 x14ac:dyDescent="0.25">
      <c r="A195" s="515">
        <v>329</v>
      </c>
      <c r="B195" s="515"/>
      <c r="C195" s="515"/>
      <c r="D195" s="516" t="s">
        <v>8</v>
      </c>
      <c r="E195" s="516"/>
      <c r="F195" s="516"/>
      <c r="G195" s="516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 x14ac:dyDescent="0.25">
      <c r="A196" s="530">
        <v>34</v>
      </c>
      <c r="B196" s="530"/>
      <c r="C196" s="37"/>
      <c r="D196" s="531" t="s">
        <v>9</v>
      </c>
      <c r="E196" s="531"/>
      <c r="F196" s="531"/>
      <c r="G196" s="529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 x14ac:dyDescent="0.25">
      <c r="A197" s="515">
        <v>343</v>
      </c>
      <c r="B197" s="515"/>
      <c r="C197" s="515"/>
      <c r="D197" s="516" t="s">
        <v>10</v>
      </c>
      <c r="E197" s="516"/>
      <c r="F197" s="516"/>
      <c r="G197" s="516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 x14ac:dyDescent="0.25">
      <c r="A198" s="22">
        <v>4</v>
      </c>
      <c r="B198" s="40"/>
      <c r="C198" s="40"/>
      <c r="D198" s="528" t="s">
        <v>17</v>
      </c>
      <c r="E198" s="528"/>
      <c r="F198" s="528"/>
      <c r="G198" s="529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 x14ac:dyDescent="0.25">
      <c r="A199" s="530">
        <v>42</v>
      </c>
      <c r="B199" s="530"/>
      <c r="C199" s="22"/>
      <c r="D199" s="531" t="s">
        <v>47</v>
      </c>
      <c r="E199" s="531"/>
      <c r="F199" s="531"/>
      <c r="G199" s="529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 x14ac:dyDescent="0.25">
      <c r="A200" s="515">
        <v>422</v>
      </c>
      <c r="B200" s="515"/>
      <c r="C200" s="515"/>
      <c r="D200" s="516" t="s">
        <v>11</v>
      </c>
      <c r="E200" s="516"/>
      <c r="F200" s="516"/>
      <c r="G200" s="516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 x14ac:dyDescent="0.25">
      <c r="A201" s="515">
        <v>424</v>
      </c>
      <c r="B201" s="515"/>
      <c r="C201" s="515"/>
      <c r="D201" s="516" t="s">
        <v>48</v>
      </c>
      <c r="E201" s="516"/>
      <c r="F201" s="516"/>
      <c r="G201" s="516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 x14ac:dyDescent="0.25">
      <c r="Q202" s="279"/>
      <c r="R202" s="279"/>
      <c r="S202" s="279"/>
      <c r="T202" s="279"/>
    </row>
    <row r="203" spans="1:139" ht="0" hidden="1" customHeight="1" x14ac:dyDescent="0.25">
      <c r="Q203" s="279"/>
      <c r="R203" s="279"/>
      <c r="S203" s="279"/>
      <c r="T203" s="279"/>
    </row>
    <row r="204" spans="1:139" ht="0" hidden="1" customHeight="1" x14ac:dyDescent="0.25">
      <c r="Q204" s="279"/>
      <c r="R204" s="279"/>
      <c r="S204" s="279"/>
      <c r="T204" s="279"/>
    </row>
    <row r="205" spans="1:139" ht="0" hidden="1" customHeight="1" x14ac:dyDescent="0.25">
      <c r="Q205" s="279"/>
      <c r="R205" s="279"/>
      <c r="S205" s="279"/>
      <c r="T205" s="279"/>
    </row>
    <row r="206" spans="1:139" ht="0" hidden="1" customHeight="1" x14ac:dyDescent="0.25">
      <c r="Q206" s="279"/>
      <c r="R206" s="279"/>
      <c r="S206" s="279"/>
      <c r="T206" s="279"/>
    </row>
    <row r="207" spans="1:139" ht="0" hidden="1" customHeight="1" x14ac:dyDescent="0.25">
      <c r="Q207" s="279"/>
      <c r="R207" s="279"/>
      <c r="S207" s="279"/>
      <c r="T207" s="279"/>
    </row>
    <row r="208" spans="1:139" ht="0" hidden="1" customHeight="1" x14ac:dyDescent="0.25">
      <c r="Q208" s="279"/>
      <c r="R208" s="279"/>
      <c r="S208" s="279"/>
      <c r="T208" s="279"/>
    </row>
    <row r="209" spans="1:47" ht="0" hidden="1" customHeight="1" x14ac:dyDescent="0.25">
      <c r="Q209" s="279"/>
      <c r="R209" s="279"/>
      <c r="S209" s="279"/>
      <c r="T209" s="279"/>
    </row>
    <row r="210" spans="1:47" ht="0" hidden="1" customHeight="1" x14ac:dyDescent="0.25">
      <c r="Q210" s="279"/>
      <c r="R210" s="279"/>
      <c r="S210" s="279"/>
      <c r="T210" s="279"/>
    </row>
    <row r="211" spans="1:47" ht="0" hidden="1" customHeight="1" x14ac:dyDescent="0.25">
      <c r="Q211" s="279"/>
      <c r="R211" s="279"/>
      <c r="S211" s="279"/>
      <c r="T211" s="279"/>
    </row>
    <row r="212" spans="1:47" ht="0" hidden="1" customHeight="1" x14ac:dyDescent="0.25">
      <c r="Q212" s="279"/>
      <c r="R212" s="279"/>
      <c r="S212" s="279"/>
      <c r="T212" s="279"/>
    </row>
    <row r="213" spans="1:47" ht="0" hidden="1" customHeight="1" x14ac:dyDescent="0.25">
      <c r="Q213" s="279"/>
      <c r="R213" s="279"/>
      <c r="S213" s="279"/>
      <c r="T213" s="279"/>
    </row>
    <row r="214" spans="1:47" ht="0" hidden="1" customHeight="1" x14ac:dyDescent="0.25">
      <c r="Q214" s="279"/>
      <c r="R214" s="279"/>
      <c r="S214" s="279"/>
      <c r="T214" s="279"/>
    </row>
    <row r="215" spans="1:47" ht="0" hidden="1" customHeight="1" x14ac:dyDescent="0.25">
      <c r="Q215" s="279"/>
      <c r="R215" s="279"/>
      <c r="S215" s="279"/>
      <c r="T215" s="279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8306" sheet="1" objects="1" scenarios="1" formatCells="0" formatColumns="0" formatRows="0"/>
  <mergeCells count="289"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2016-11-24T08:02:15Z</cp:lastPrinted>
  <dcterms:created xsi:type="dcterms:W3CDTF">2015-09-21T13:15:47Z</dcterms:created>
  <dcterms:modified xsi:type="dcterms:W3CDTF">2016-12-20T07:59:25Z</dcterms:modified>
</cp:coreProperties>
</file>